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120" yWindow="120" windowWidth="15180" windowHeight="8835" firstSheet="1" activeTab="1"/>
  </bookViews>
  <sheets>
    <sheet name="ССР" sheetId="4" state="hidden" r:id="rId1"/>
    <sheet name="Сметный расчет" sheetId="5" r:id="rId2"/>
    <sheet name="Расчет с НДС" sheetId="7" r:id="rId3"/>
    <sheet name="Отчет о совместимости" sheetId="6" state="hidden" r:id="rId4"/>
  </sheets>
  <definedNames>
    <definedName name="_xlnm.Print_Area" localSheetId="0">ССР!$A$1:$O$37</definedName>
  </definedNames>
  <calcPr calcId="145621"/>
</workbook>
</file>

<file path=xl/calcChain.xml><?xml version="1.0" encoding="utf-8"?>
<calcChain xmlns="http://schemas.openxmlformats.org/spreadsheetml/2006/main">
  <c r="W36" i="5" l="1"/>
  <c r="C29" i="4" l="1"/>
  <c r="C30" i="4"/>
  <c r="C31" i="4"/>
  <c r="C32" i="4" s="1"/>
  <c r="C33" i="4" s="1"/>
  <c r="C34" i="4" s="1"/>
  <c r="H12" i="4"/>
  <c r="J12" i="4" s="1"/>
  <c r="H9" i="4"/>
  <c r="J9" i="4"/>
  <c r="K9" i="4" s="1"/>
  <c r="H10" i="4"/>
  <c r="J10" i="4" s="1"/>
  <c r="H11" i="4"/>
  <c r="J11" i="4" s="1"/>
  <c r="F13" i="4"/>
  <c r="I13" i="4"/>
  <c r="H19" i="4"/>
  <c r="G19" i="4"/>
  <c r="F19" i="4"/>
  <c r="F16" i="4"/>
  <c r="G16" i="4"/>
  <c r="H16" i="4"/>
  <c r="H13" i="4"/>
  <c r="M9" i="4"/>
  <c r="N9" i="4" s="1"/>
  <c r="K10" i="4" l="1"/>
  <c r="M10" i="4"/>
  <c r="N10" i="4" s="1"/>
  <c r="F24" i="4"/>
  <c r="M11" i="4"/>
  <c r="N11" i="4" s="1"/>
  <c r="K11" i="4"/>
  <c r="K12" i="4"/>
  <c r="M12" i="4"/>
  <c r="N12" i="4" s="1"/>
  <c r="J8" i="4"/>
  <c r="H8" i="4"/>
  <c r="H24" i="4" l="1"/>
  <c r="G14" i="4"/>
  <c r="K8" i="4"/>
  <c r="M8" i="4"/>
  <c r="N8" i="4" l="1"/>
  <c r="J14" i="4"/>
  <c r="G13" i="4"/>
  <c r="G24" i="4" s="1"/>
  <c r="K14" i="4" l="1"/>
  <c r="J13" i="4"/>
  <c r="M14" i="4"/>
  <c r="K13" i="4" l="1"/>
  <c r="I17" i="4"/>
  <c r="N14" i="4"/>
  <c r="M13" i="4"/>
  <c r="N13" i="4" l="1"/>
  <c r="J17" i="4"/>
  <c r="I16" i="4"/>
  <c r="K17" i="4" l="1"/>
  <c r="M17" i="4"/>
  <c r="L20" i="4"/>
  <c r="J16" i="4"/>
  <c r="N17" i="4" l="1"/>
  <c r="M16" i="4"/>
  <c r="N20" i="4"/>
  <c r="L19" i="4"/>
  <c r="N19" i="4" s="1"/>
  <c r="L25" i="4"/>
  <c r="I20" i="4"/>
  <c r="K16" i="4"/>
  <c r="I21" i="4"/>
  <c r="J21" i="4" s="1"/>
  <c r="J20" i="4" l="1"/>
  <c r="I19" i="4"/>
  <c r="I24" i="4" s="1"/>
  <c r="K21" i="4"/>
  <c r="M21" i="4"/>
  <c r="N21" i="4" s="1"/>
  <c r="N16" i="4"/>
  <c r="K20" i="4" l="1"/>
  <c r="I22" i="4"/>
  <c r="J22" i="4" s="1"/>
  <c r="J19" i="4"/>
  <c r="K22" i="4" l="1"/>
  <c r="M22" i="4"/>
  <c r="K19" i="4"/>
  <c r="J24" i="4"/>
  <c r="K24" i="4" s="1"/>
  <c r="N22" i="4" l="1"/>
  <c r="N25" i="4" s="1"/>
  <c r="M25" i="4"/>
</calcChain>
</file>

<file path=xl/sharedStrings.xml><?xml version="1.0" encoding="utf-8"?>
<sst xmlns="http://schemas.openxmlformats.org/spreadsheetml/2006/main" count="187" uniqueCount="143">
  <si>
    <t>№ пп</t>
  </si>
  <si>
    <t>Количество, ед.изм.</t>
  </si>
  <si>
    <t>Стоимость за ед.изм.</t>
  </si>
  <si>
    <t>тыс. руб. без НДС</t>
  </si>
  <si>
    <t>Строительные работы</t>
  </si>
  <si>
    <t>Монтажные работы</t>
  </si>
  <si>
    <t>Оборудование</t>
  </si>
  <si>
    <t>Прочие затраты</t>
  </si>
  <si>
    <t>Сметная стоимость, в том числе</t>
  </si>
  <si>
    <t>Оборудование, в том числе</t>
  </si>
  <si>
    <t>Прочие работы и затраты, в том числе</t>
  </si>
  <si>
    <t>ПИР, в том числе</t>
  </si>
  <si>
    <t>1.</t>
  </si>
  <si>
    <t>2.</t>
  </si>
  <si>
    <t>СМР, в том числе</t>
  </si>
  <si>
    <t>2.1.</t>
  </si>
  <si>
    <t>3.</t>
  </si>
  <si>
    <t>3.1.</t>
  </si>
  <si>
    <t>4.</t>
  </si>
  <si>
    <t>4.1.</t>
  </si>
  <si>
    <t>5.</t>
  </si>
  <si>
    <t>Обоснование</t>
  </si>
  <si>
    <t>Наименование работ и затрат</t>
  </si>
  <si>
    <t>7.</t>
  </si>
  <si>
    <t>Укрупненный расчет стоимости строительства (реконструкции) объекта</t>
  </si>
  <si>
    <t xml:space="preserve">Составлен в ценах 2009 года </t>
  </si>
  <si>
    <t>Базисные индексы-дефляторы к 01.01.2009:</t>
  </si>
  <si>
    <t>Объем КВЛ по работам, выполняемым в 2010 г.,в ценах 2010 г.</t>
  </si>
  <si>
    <t>Всего по расчету в ценах планируемого года</t>
  </si>
  <si>
    <t>Проектно-изыскательские работы (10%)</t>
  </si>
  <si>
    <t>Резерв на непредвиденные расходы (3%)</t>
  </si>
  <si>
    <t>Прочие работы и затраты (10%)</t>
  </si>
  <si>
    <t>Технический надзор (2%)</t>
  </si>
  <si>
    <t>Итого по объекту</t>
  </si>
  <si>
    <t>Вакуумный выключатели 35 кВв комплекте с 2 разъединителями шт.</t>
  </si>
  <si>
    <t>Разъединители 35 кВ шт.</t>
  </si>
  <si>
    <t>Трансформатор напряжения 35 кВ, шт.</t>
  </si>
  <si>
    <t>Устройства РЗА для ВВ 35 кВ</t>
  </si>
  <si>
    <t>Главный инженер ПО "Южные электрические сети"</t>
  </si>
  <si>
    <t>В.С. Усов</t>
  </si>
  <si>
    <t>(подпись)</t>
  </si>
  <si>
    <t>Исполнитель:</t>
  </si>
  <si>
    <t>тел.: 20 58 12</t>
  </si>
  <si>
    <t>Монтаж оборудования</t>
  </si>
  <si>
    <t>Распоряжение ОАО "МРСК Северо-Запада" № 26р от 09.02.2014 г.</t>
  </si>
  <si>
    <t>Всего по расчету в ценах 2012 г.</t>
  </si>
  <si>
    <t xml:space="preserve">"Реконструкция ПС 110/35/6 кВ "Княжпогост":  замена МВ-35 кВ на ВВ (6 шт.),  разъединителей 35 кВ (14 шт.), ТН-35 кВ (2 шт.), устройств РЗиА" </t>
  </si>
  <si>
    <t>Общая сметная стоимость, в ценах 2012 г.</t>
  </si>
  <si>
    <t>Объем КВЛ по работам, выполняемым в 2018 г.,в ценах 2018 г.</t>
  </si>
  <si>
    <t>Объем КВЛ по работам, выполняемым в 2019 г.,в ценах 2019 г.</t>
  </si>
  <si>
    <t>Начальник ОКСиТП Сивергин А.Н.</t>
  </si>
  <si>
    <t>"УТВЕРЖДАЮ"</t>
  </si>
  <si>
    <t>Заместитель генерального директора
по капитальному строительству
ОАО "МРСК Северо-Запада"</t>
  </si>
  <si>
    <t>____________________ Д.П. Тирон</t>
  </si>
  <si>
    <t>БЛОК 2
Стоимость объекта  
в ценах на 01.01.2000 года</t>
  </si>
  <si>
    <t>№ п/п</t>
  </si>
  <si>
    <t>Наименование 
оборудования, объектов, 
работ и затрат</t>
  </si>
  <si>
    <t>Ед-ца изм-я</t>
  </si>
  <si>
    <t>Кол-во ед-ц изм-я</t>
  </si>
  <si>
    <t xml:space="preserve">Стоимость единицы по укрупненным показателям </t>
  </si>
  <si>
    <t>Стоимость по укрупненным показателям,                                               в т.ч.</t>
  </si>
  <si>
    <t>Общая стои-мость</t>
  </si>
  <si>
    <t xml:space="preserve">СМР   </t>
  </si>
  <si>
    <t>Обору-дование</t>
  </si>
  <si>
    <t>Прочие</t>
  </si>
  <si>
    <t>СМР</t>
  </si>
  <si>
    <t>Оборудование (объекты, работы, затраты)</t>
  </si>
  <si>
    <t>1.1.</t>
  </si>
  <si>
    <t>1.1.1.</t>
  </si>
  <si>
    <t>шт.</t>
  </si>
  <si>
    <t>Итог №1</t>
  </si>
  <si>
    <t>Благоустройство, временные здания и сооружения - 3% от итога №1</t>
  </si>
  <si>
    <t>Итог №2</t>
  </si>
  <si>
    <t xml:space="preserve">   Прочие - 10 % от итога № 2, в т.ч. Пуско-наладочные работы </t>
  </si>
  <si>
    <t>Итог №3</t>
  </si>
  <si>
    <t>4.1</t>
  </si>
  <si>
    <t xml:space="preserve">ПИР - 10% от итога №3 </t>
  </si>
  <si>
    <t>4.2</t>
  </si>
  <si>
    <t>Содержание дирекции(технического надзора) 2% от итога № 3</t>
  </si>
  <si>
    <t>Итог №4</t>
  </si>
  <si>
    <t>Резерв средств на непредвиденные работы и затраты - % от итога №4</t>
  </si>
  <si>
    <t>в т.ч.</t>
  </si>
  <si>
    <t>Итого по Разделу</t>
  </si>
  <si>
    <t xml:space="preserve">Итого стоимость  объекта </t>
  </si>
  <si>
    <t>Итого стоимость объекта в ценах 2000 г.</t>
  </si>
  <si>
    <t xml:space="preserve">Разработал:                                        </t>
  </si>
  <si>
    <t xml:space="preserve">Проверил:                                 </t>
  </si>
  <si>
    <t xml:space="preserve">/Э.Б.Михневич/ </t>
  </si>
  <si>
    <t>"СОГЛАСОВАНО"</t>
  </si>
  <si>
    <t>Заместитель директора по капитальному строительству
филиала ОАО "МРСК Северо-Запада" "Комиэнерго"</t>
  </si>
  <si>
    <t>/Д.Г. Вылегжанин/</t>
  </si>
  <si>
    <t>09.07.2016 г.</t>
  </si>
  <si>
    <t>Отчет о совместимости для Сметный расчет_000-55-1-03.13-0015 (004852DE$$$).xls</t>
  </si>
  <si>
    <t>Дата отчета: 04.04.2017 9:24</t>
  </si>
  <si>
    <t>Некоторые свойства данной книги не поддерживаются более ранними версиями Excel. Открытие книги в более ранней версии Excel или ее сохранение в формате более ранней версии приведет к потере или ограничению функциональности этих свойств.</t>
  </si>
  <si>
    <t>Существенная потеря функциональности</t>
  </si>
  <si>
    <t>Число экземпляров</t>
  </si>
  <si>
    <t>Версия</t>
  </si>
  <si>
    <t>Некоторые ячейки содержат условное форматирование со снятым параметром "Остановить, если истина". Более ранним версиям Excel этот параметр не известен, поэтому выполнение будет остановлено после первого истинного условия.</t>
  </si>
  <si>
    <t>Лист1'!AO32:AX33</t>
  </si>
  <si>
    <t>Лист1'!AZ32:BH33</t>
  </si>
  <si>
    <t>Лист1'!AY32</t>
  </si>
  <si>
    <t>Excel 97-2003</t>
  </si>
  <si>
    <t>Несущественная потеря точности</t>
  </si>
  <si>
    <t>Некоторые ячейки или стили в этой книге содержат форматирование, не поддерживаемое выбранным форматом файла. Эти форматы будут преобразованы в наиболее близкий из имеющихся форматов.</t>
  </si>
  <si>
    <t>Расчет оценки полной стоимости инвестиционного проекта в прогнозных ценах соответствующих лет по ИП №</t>
  </si>
  <si>
    <t>года</t>
  </si>
  <si>
    <t>Год окончания реализации инвестиционного проекта</t>
  </si>
  <si>
    <t>код ИП</t>
  </si>
  <si>
    <t>Нименование ИП</t>
  </si>
  <si>
    <t>Всего, в тыс.руб. без НДС</t>
  </si>
  <si>
    <t>Всего, в тыс.руб. с НДС</t>
  </si>
  <si>
    <t>Погашение процентов по кредитам</t>
  </si>
  <si>
    <t>Прочие затраты, не облагаемые НДС</t>
  </si>
  <si>
    <t>БЛОК 3
Плановая стоимость объекта в прогнозных ценах 2019 года  с учетом применения
 методики снижения инвестиционных затрат на 30 %  относительно уровня 2012года</t>
  </si>
  <si>
    <t>Техническое перевооружение ПС 110/35/6 кВ "Княжпогост": замена МВ 35 кВ на ВВ (6 шт.) в г. Емва Княжпогостского района Республики Коми (ЮЭС)</t>
  </si>
  <si>
    <t>Плановая стоимость, тыс. руб. без НДС</t>
  </si>
  <si>
    <t>затраты облагаемые НДС</t>
  </si>
  <si>
    <t>затраты не облагаемые НДС</t>
  </si>
  <si>
    <t>Факт финансирования на 01.01.2019, тыс.руб. с НДС (18%)</t>
  </si>
  <si>
    <t>КЗ/ДЗ на 01.01.2019, тыс.руб. (с учетом ставки НДС 18%)</t>
  </si>
  <si>
    <t>План финансирования после 01.01.2019 тыс.руб. с НДС (20%)</t>
  </si>
  <si>
    <t>проектно-изыскательские работы</t>
  </si>
  <si>
    <t>строительно-монтажные работы</t>
  </si>
  <si>
    <t>оборудование</t>
  </si>
  <si>
    <t>прочие затраты</t>
  </si>
  <si>
    <t>до 01.01.2019</t>
  </si>
  <si>
    <t>после 01.01.2019</t>
  </si>
  <si>
    <r>
      <rPr>
        <sz val="9"/>
        <color rgb="FF000000"/>
        <rFont val="Times New Roman"/>
        <family val="1"/>
        <charset val="204"/>
      </rPr>
      <t xml:space="preserve">Актирование выполненных работ до 01.01.2019, тыс. руб. без НДС </t>
    </r>
    <r>
      <rPr>
        <b/>
        <sz val="9"/>
        <color rgb="FF000000"/>
        <rFont val="Times New Roman"/>
        <family val="1"/>
        <charset val="204"/>
      </rPr>
      <t>(18%)</t>
    </r>
  </si>
  <si>
    <r>
      <rPr>
        <sz val="9"/>
        <color rgb="FF000000"/>
        <rFont val="Times New Roman"/>
        <family val="1"/>
        <charset val="204"/>
      </rPr>
      <t>Запланированные к принятию после 01.01.2019 г., тыс. руб. без НДС</t>
    </r>
    <r>
      <rPr>
        <b/>
        <sz val="9"/>
        <color rgb="FF000000"/>
        <rFont val="Times New Roman"/>
        <family val="1"/>
        <charset val="204"/>
      </rPr>
      <t xml:space="preserve"> (18%) (для поставленных до 01.01.2019 г. материалов и оборудования, не переданных в монтаж)</t>
    </r>
  </si>
  <si>
    <r>
      <rPr>
        <sz val="9"/>
        <color rgb="FF000000"/>
        <rFont val="Times New Roman"/>
        <family val="1"/>
        <charset val="204"/>
      </rPr>
      <t>Актирование выполненных работ  после 01.01.2019 г. без учета поставленных материалов и оборудования до 01.01.2019, не переданных в монтаж, тыс. руб. без НДС</t>
    </r>
    <r>
      <rPr>
        <b/>
        <sz val="9"/>
        <color rgb="FF000000"/>
        <rFont val="Times New Roman"/>
        <family val="1"/>
        <charset val="204"/>
      </rPr>
      <t xml:space="preserve"> (20%)</t>
    </r>
  </si>
  <si>
    <t>ФОТ,в т.ч.ЕСН</t>
  </si>
  <si>
    <t/>
  </si>
  <si>
    <t>Заместитель директора по капитальному строительству ПО – начальник отдела</t>
  </si>
  <si>
    <t>А.М. Запрягаев</t>
  </si>
  <si>
    <t>БЛОК 1
Расяет составлен в ценах 1 кв. 2012 года на основании
Сборника УПС ОАО «МРСК СЗ» распоряжение №26р от 09.02.2012г.</t>
  </si>
  <si>
    <t>Вакуумный выключатели 35 кВ комплекте с 2 разъединителями шт. (Таблица 8, Сборника УПСС ОАО "МРСК СЗ" распоряжение №26р от 09.02.2012 г.)</t>
  </si>
  <si>
    <t>Разъединители 35 кВ шт. (Таблица 16, Сборника УПСС ОАО "МРСК СЗ" распоряжение №26р от 09.02.2012 г.)</t>
  </si>
  <si>
    <t>Трансформатор напряжения 35 кВ, шт. (Таблица 16, Сборника УПСС ОАО "МРСК СЗ" распоряжение №26р от 09.02.2012 г.)</t>
  </si>
  <si>
    <t>Устройства РЗА для ВВ 35 кВ (Таблица 11, Сборника УПСС ОАО "МРСК СЗ" распоряжение №26р от 09.02.2012 г.)</t>
  </si>
  <si>
    <t>K_005-55-1-03.13-1668</t>
  </si>
  <si>
    <t>Сметный расчет по ИП №K_005-55-1-03.13-1668  «Техническое перевооружение ПС 110/35/6 кВ "Княжпогост": замена МВ 35 кВ на ВВ (6 шт.) в г. Емва Княжпогостского района Республики Коми (ЮЭС)»</t>
  </si>
  <si>
    <t xml:space="preserve">Начальник управления капитального строительства
филиала ПАО "МРСК Северо-Запада"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</si>
</sst>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3" formatCode="_-* #,##0.00\ _₽_-;\-* #,##0.00\ _₽_-;_-* &quot;-&quot;??\ _₽_-;_-@_-"/>
    <numFmt numFmtId="164" formatCode="0.0000"/>
    <numFmt numFmtId="165" formatCode="0.0"/>
    <numFmt numFmtId="166" formatCode="#,##0.00_ ;\-#,##0.00\ "/>
    <numFmt numFmtId="167" formatCode="_-* #,##0.0_р_._-;\-* #,##0.0_р_._-;_-* &quot;-&quot;??_р_._-;_-@_-"/>
    <numFmt numFmtId="168" formatCode="_-* #,##0_р_._-;\-* #,##0_р_._-;_-* &quot;-&quot;??_р_._-;_-@_-"/>
    <numFmt numFmtId="169" formatCode="_-* #,##0.000\ _₽_-;\-* #,##0.000\ _₽_-;_-* &quot;-&quot;\ _₽_-;_-@_-"/>
    <numFmt numFmtId="170" formatCode="_-* #,##0_р_._-;\-* #,##0_р_._-;_-* &quot;-&quot;_р_._-;_-@_-"/>
    <numFmt numFmtId="171" formatCode="#,##0.00000_ ;\-#,##0.00000\ "/>
    <numFmt numFmtId="172" formatCode="_-* #,##0.00000\ _₽_-;\-* #,##0.00000\ _₽_-;_-* &quot;-&quot;??\ _₽_-;_-@_-"/>
    <numFmt numFmtId="173" formatCode="_-* #,##0.00\ _₽_-;\-* #,##0.00\ _₽_-;_-* &quot;-&quot;\ _₽_-;_-@_-"/>
    <numFmt numFmtId="174" formatCode="_-* #,##0.000\ _₽_-;\-* #,##0.000\ _₽_-;_-* &quot;-&quot;??\ _₽_-;_-@_-"/>
  </numFmts>
  <fonts count="4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3"/>
      <name val="Times New Roman"/>
      <family val="1"/>
      <charset val="204"/>
    </font>
    <font>
      <b/>
      <sz val="10"/>
      <name val="Arial Cyr"/>
      <charset val="204"/>
    </font>
    <font>
      <b/>
      <sz val="11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sz val="10"/>
      <name val="Arial Cyr"/>
      <charset val="204"/>
    </font>
    <font>
      <sz val="7"/>
      <color indexed="8"/>
      <name val="Arial"/>
      <family val="2"/>
      <charset val="204"/>
    </font>
    <font>
      <b/>
      <i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0"/>
      <name val="Helv"/>
    </font>
    <font>
      <sz val="14"/>
      <name val="Times New Roman"/>
      <family val="1"/>
      <charset val="204"/>
    </font>
    <font>
      <sz val="9"/>
      <color indexed="8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u/>
      <sz val="10"/>
      <color theme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1"/>
      <name val="Arial"/>
      <family val="2"/>
      <charset val="204"/>
    </font>
    <font>
      <b/>
      <sz val="10"/>
      <color rgb="FFFF0000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1"/>
      <name val="Arial"/>
      <family val="2"/>
      <charset val="204"/>
    </font>
    <font>
      <sz val="9"/>
      <color theme="1"/>
      <name val="Times New Roman"/>
      <family val="1"/>
      <charset val="204"/>
    </font>
    <font>
      <b/>
      <sz val="10"/>
      <name val="Arial"/>
      <family val="2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2">
    <xf numFmtId="0" fontId="0" fillId="0" borderId="0"/>
    <xf numFmtId="0" fontId="10" fillId="0" borderId="0">
      <alignment horizontal="left" vertical="top"/>
    </xf>
    <xf numFmtId="0" fontId="11" fillId="0" borderId="0">
      <alignment horizontal="right" vertical="top"/>
    </xf>
    <xf numFmtId="0" fontId="20" fillId="0" borderId="0">
      <alignment horizontal="left" vertical="top"/>
    </xf>
    <xf numFmtId="0" fontId="15" fillId="0" borderId="0">
      <alignment horizontal="left" vertical="top"/>
    </xf>
    <xf numFmtId="0" fontId="15" fillId="0" borderId="0">
      <alignment horizontal="left" vertical="top"/>
    </xf>
    <xf numFmtId="0" fontId="22" fillId="0" borderId="0" applyNumberFormat="0" applyFill="0" applyBorder="0" applyAlignment="0" applyProtection="0"/>
    <xf numFmtId="0" fontId="9" fillId="0" borderId="0"/>
    <xf numFmtId="0" fontId="21" fillId="0" borderId="0"/>
    <xf numFmtId="0" fontId="18" fillId="0" borderId="0"/>
    <xf numFmtId="0" fontId="2" fillId="0" borderId="0"/>
    <xf numFmtId="0" fontId="3" fillId="0" borderId="0"/>
  </cellStyleXfs>
  <cellXfs count="364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1" xfId="0" applyBorder="1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indent="2"/>
    </xf>
    <xf numFmtId="0" fontId="5" fillId="0" borderId="1" xfId="0" applyFont="1" applyBorder="1"/>
    <xf numFmtId="0" fontId="0" fillId="0" borderId="1" xfId="0" applyFill="1" applyBorder="1"/>
    <xf numFmtId="0" fontId="0" fillId="0" borderId="1" xfId="0" applyFill="1" applyBorder="1" applyAlignment="1">
      <alignment wrapText="1"/>
    </xf>
    <xf numFmtId="0" fontId="0" fillId="0" borderId="1" xfId="0" applyFill="1" applyBorder="1" applyAlignment="1">
      <alignment horizontal="left" wrapText="1" indent="2"/>
    </xf>
    <xf numFmtId="0" fontId="0" fillId="0" borderId="0" xfId="0" applyFill="1"/>
    <xf numFmtId="0" fontId="5" fillId="0" borderId="0" xfId="0" applyFont="1"/>
    <xf numFmtId="165" fontId="5" fillId="0" borderId="1" xfId="0" applyNumberFormat="1" applyFont="1" applyBorder="1"/>
    <xf numFmtId="1" fontId="5" fillId="0" borderId="1" xfId="0" applyNumberFormat="1" applyFont="1" applyBorder="1"/>
    <xf numFmtId="1" fontId="0" fillId="0" borderId="1" xfId="0" applyNumberFormat="1" applyBorder="1"/>
    <xf numFmtId="1" fontId="0" fillId="0" borderId="1" xfId="0" applyNumberFormat="1" applyFill="1" applyBorder="1"/>
    <xf numFmtId="1" fontId="0" fillId="0" borderId="1" xfId="0" applyNumberFormat="1" applyBorder="1" applyAlignment="1">
      <alignment horizontal="right"/>
    </xf>
    <xf numFmtId="0" fontId="0" fillId="2" borderId="1" xfId="0" applyFill="1" applyBorder="1"/>
    <xf numFmtId="0" fontId="3" fillId="2" borderId="1" xfId="0" applyFont="1" applyFill="1" applyBorder="1" applyAlignment="1">
      <alignment horizontal="left"/>
    </xf>
    <xf numFmtId="1" fontId="5" fillId="2" borderId="1" xfId="0" applyNumberFormat="1" applyFont="1" applyFill="1" applyBorder="1"/>
    <xf numFmtId="0" fontId="0" fillId="2" borderId="0" xfId="0" applyFill="1"/>
    <xf numFmtId="0" fontId="0" fillId="3" borderId="1" xfId="0" applyFill="1" applyBorder="1"/>
    <xf numFmtId="1" fontId="5" fillId="3" borderId="1" xfId="0" applyNumberFormat="1" applyFont="1" applyFill="1" applyBorder="1"/>
    <xf numFmtId="0" fontId="0" fillId="3" borderId="0" xfId="0" applyFill="1"/>
    <xf numFmtId="0" fontId="0" fillId="4" borderId="1" xfId="0" applyFill="1" applyBorder="1"/>
    <xf numFmtId="1" fontId="5" fillId="4" borderId="1" xfId="0" applyNumberFormat="1" applyFont="1" applyFill="1" applyBorder="1"/>
    <xf numFmtId="0" fontId="0" fillId="4" borderId="0" xfId="0" applyFill="1"/>
    <xf numFmtId="0" fontId="0" fillId="0" borderId="1" xfId="0" applyFill="1" applyBorder="1" applyAlignment="1">
      <alignment horizontal="center"/>
    </xf>
    <xf numFmtId="1" fontId="0" fillId="0" borderId="1" xfId="0" applyNumberFormat="1" applyFill="1" applyBorder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1" fontId="0" fillId="3" borderId="1" xfId="0" applyNumberFormat="1" applyFill="1" applyBorder="1"/>
    <xf numFmtId="0" fontId="0" fillId="5" borderId="1" xfId="0" applyFill="1" applyBorder="1"/>
    <xf numFmtId="1" fontId="5" fillId="5" borderId="1" xfId="0" applyNumberFormat="1" applyFont="1" applyFill="1" applyBorder="1"/>
    <xf numFmtId="0" fontId="0" fillId="5" borderId="0" xfId="0" applyFill="1"/>
    <xf numFmtId="1" fontId="6" fillId="2" borderId="1" xfId="0" applyNumberFormat="1" applyFont="1" applyFill="1" applyBorder="1"/>
    <xf numFmtId="1" fontId="7" fillId="3" borderId="1" xfId="0" applyNumberFormat="1" applyFont="1" applyFill="1" applyBorder="1"/>
    <xf numFmtId="1" fontId="7" fillId="2" borderId="1" xfId="0" applyNumberFormat="1" applyFont="1" applyFill="1" applyBorder="1"/>
    <xf numFmtId="1" fontId="7" fillId="4" borderId="1" xfId="0" applyNumberFormat="1" applyFont="1" applyFill="1" applyBorder="1"/>
    <xf numFmtId="1" fontId="7" fillId="5" borderId="1" xfId="0" applyNumberFormat="1" applyFont="1" applyFill="1" applyBorder="1"/>
    <xf numFmtId="0" fontId="0" fillId="0" borderId="1" xfId="0" applyBorder="1" applyAlignment="1">
      <alignment horizontal="left" wrapText="1" indent="2"/>
    </xf>
    <xf numFmtId="2" fontId="0" fillId="0" borderId="0" xfId="0" applyNumberFormat="1"/>
    <xf numFmtId="1" fontId="8" fillId="2" borderId="1" xfId="0" applyNumberFormat="1" applyFont="1" applyFill="1" applyBorder="1"/>
    <xf numFmtId="1" fontId="8" fillId="3" borderId="1" xfId="0" applyNumberFormat="1" applyFont="1" applyFill="1" applyBorder="1"/>
    <xf numFmtId="1" fontId="8" fillId="4" borderId="1" xfId="0" applyNumberFormat="1" applyFont="1" applyFill="1" applyBorder="1"/>
    <xf numFmtId="0" fontId="10" fillId="0" borderId="0" xfId="1" quotePrefix="1" applyBorder="1" applyAlignment="1">
      <alignment horizontal="center" vertical="top" wrapText="1"/>
    </xf>
    <xf numFmtId="0" fontId="9" fillId="0" borderId="0" xfId="7" applyAlignment="1">
      <alignment wrapText="1"/>
    </xf>
    <xf numFmtId="0" fontId="21" fillId="0" borderId="0" xfId="8"/>
    <xf numFmtId="0" fontId="0" fillId="0" borderId="0" xfId="0" applyAlignment="1"/>
    <xf numFmtId="0" fontId="27" fillId="0" borderId="0" xfId="8" applyFont="1" applyBorder="1" applyAlignment="1">
      <alignment horizontal="center" vertical="center" wrapText="1"/>
    </xf>
    <xf numFmtId="0" fontId="12" fillId="6" borderId="2" xfId="8" applyFont="1" applyFill="1" applyBorder="1" applyAlignment="1">
      <alignment horizontal="center" vertical="center" wrapText="1"/>
    </xf>
    <xf numFmtId="0" fontId="12" fillId="6" borderId="3" xfId="8" applyFont="1" applyFill="1" applyBorder="1" applyAlignment="1">
      <alignment horizontal="center" vertical="center" wrapText="1"/>
    </xf>
    <xf numFmtId="0" fontId="21" fillId="0" borderId="0" xfId="8" applyAlignment="1">
      <alignment vertical="center"/>
    </xf>
    <xf numFmtId="0" fontId="28" fillId="6" borderId="6" xfId="8" applyFont="1" applyFill="1" applyBorder="1" applyAlignment="1">
      <alignment horizontal="center" vertical="center" wrapText="1"/>
    </xf>
    <xf numFmtId="0" fontId="27" fillId="0" borderId="7" xfId="8" applyFont="1" applyFill="1" applyBorder="1" applyAlignment="1">
      <alignment horizontal="center" vertical="center" wrapText="1"/>
    </xf>
    <xf numFmtId="0" fontId="27" fillId="0" borderId="8" xfId="8" applyFont="1" applyFill="1" applyBorder="1" applyAlignment="1">
      <alignment horizontal="center" vertical="center" wrapText="1"/>
    </xf>
    <xf numFmtId="0" fontId="27" fillId="0" borderId="9" xfId="8" applyFont="1" applyFill="1" applyBorder="1" applyAlignment="1">
      <alignment horizontal="center" vertical="center" wrapText="1"/>
    </xf>
    <xf numFmtId="0" fontId="27" fillId="0" borderId="1" xfId="8" applyFont="1" applyFill="1" applyBorder="1" applyAlignment="1">
      <alignment horizontal="center" vertical="center" wrapText="1"/>
    </xf>
    <xf numFmtId="0" fontId="27" fillId="0" borderId="10" xfId="8" applyFont="1" applyFill="1" applyBorder="1" applyAlignment="1">
      <alignment horizontal="center" vertical="center" wrapText="1"/>
    </xf>
    <xf numFmtId="0" fontId="21" fillId="0" borderId="0" xfId="8" applyFill="1"/>
    <xf numFmtId="0" fontId="28" fillId="0" borderId="11" xfId="8" applyFont="1" applyBorder="1" applyAlignment="1">
      <alignment horizontal="center" vertical="center" wrapText="1"/>
    </xf>
    <xf numFmtId="0" fontId="12" fillId="0" borderId="8" xfId="8" applyFont="1" applyBorder="1" applyAlignment="1">
      <alignment horizontal="center" vertical="center" wrapText="1"/>
    </xf>
    <xf numFmtId="0" fontId="12" fillId="0" borderId="9" xfId="8" applyFont="1" applyBorder="1" applyAlignment="1">
      <alignment horizontal="center" vertical="center" wrapText="1"/>
    </xf>
    <xf numFmtId="0" fontId="12" fillId="0" borderId="1" xfId="8" applyFont="1" applyBorder="1" applyAlignment="1">
      <alignment horizontal="center" vertical="center" wrapText="1"/>
    </xf>
    <xf numFmtId="0" fontId="21" fillId="0" borderId="7" xfId="8" applyBorder="1"/>
    <xf numFmtId="0" fontId="21" fillId="0" borderId="9" xfId="8" applyBorder="1"/>
    <xf numFmtId="0" fontId="21" fillId="0" borderId="1" xfId="8" applyBorder="1"/>
    <xf numFmtId="0" fontId="21" fillId="0" borderId="8" xfId="8" applyBorder="1"/>
    <xf numFmtId="0" fontId="28" fillId="0" borderId="7" xfId="8" applyFont="1" applyBorder="1" applyAlignment="1">
      <alignment horizontal="center" vertical="center" wrapText="1"/>
    </xf>
    <xf numFmtId="4" fontId="12" fillId="0" borderId="1" xfId="8" applyNumberFormat="1" applyFont="1" applyBorder="1" applyAlignment="1">
      <alignment horizontal="center" vertical="center" wrapText="1"/>
    </xf>
    <xf numFmtId="4" fontId="12" fillId="0" borderId="10" xfId="8" applyNumberFormat="1" applyFont="1" applyBorder="1" applyAlignment="1">
      <alignment horizontal="center" vertical="center" wrapText="1"/>
    </xf>
    <xf numFmtId="0" fontId="12" fillId="0" borderId="7" xfId="8" applyFont="1" applyBorder="1" applyAlignment="1">
      <alignment horizontal="center" vertical="center" wrapText="1"/>
    </xf>
    <xf numFmtId="4" fontId="21" fillId="0" borderId="1" xfId="8" applyNumberFormat="1" applyBorder="1"/>
    <xf numFmtId="4" fontId="21" fillId="0" borderId="8" xfId="8" applyNumberFormat="1" applyBorder="1"/>
    <xf numFmtId="167" fontId="27" fillId="0" borderId="12" xfId="8" applyNumberFormat="1" applyFont="1" applyBorder="1" applyAlignment="1">
      <alignment horizontal="center" vertical="center" wrapText="1"/>
    </xf>
    <xf numFmtId="167" fontId="27" fillId="0" borderId="1" xfId="8" applyNumberFormat="1" applyFont="1" applyBorder="1" applyAlignment="1">
      <alignment horizontal="left" vertical="center" wrapText="1"/>
    </xf>
    <xf numFmtId="4" fontId="27" fillId="0" borderId="1" xfId="8" applyNumberFormat="1" applyFont="1" applyBorder="1" applyAlignment="1">
      <alignment horizontal="right" vertical="center" wrapText="1"/>
    </xf>
    <xf numFmtId="4" fontId="27" fillId="0" borderId="6" xfId="8" applyNumberFormat="1" applyFont="1" applyBorder="1" applyAlignment="1">
      <alignment horizontal="right" vertical="center" wrapText="1"/>
    </xf>
    <xf numFmtId="167" fontId="27" fillId="0" borderId="9" xfId="8" applyNumberFormat="1" applyFont="1" applyBorder="1" applyAlignment="1">
      <alignment horizontal="center" vertical="center" wrapText="1"/>
    </xf>
    <xf numFmtId="4" fontId="13" fillId="0" borderId="1" xfId="8" applyNumberFormat="1" applyFont="1" applyBorder="1" applyAlignment="1">
      <alignment horizontal="center" vertical="center" wrapText="1"/>
    </xf>
    <xf numFmtId="4" fontId="27" fillId="0" borderId="10" xfId="8" applyNumberFormat="1" applyFont="1" applyBorder="1" applyAlignment="1">
      <alignment horizontal="right" vertical="center" wrapText="1"/>
    </xf>
    <xf numFmtId="167" fontId="27" fillId="0" borderId="7" xfId="8" applyNumberFormat="1" applyFont="1" applyBorder="1" applyAlignment="1">
      <alignment horizontal="center" vertical="center" wrapText="1"/>
    </xf>
    <xf numFmtId="0" fontId="28" fillId="0" borderId="12" xfId="8" applyFont="1" applyBorder="1" applyAlignment="1">
      <alignment horizontal="center" vertical="center" wrapText="1"/>
    </xf>
    <xf numFmtId="0" fontId="13" fillId="0" borderId="13" xfId="8" applyFont="1" applyBorder="1" applyAlignment="1">
      <alignment horizontal="left" vertical="center" wrapText="1"/>
    </xf>
    <xf numFmtId="167" fontId="27" fillId="0" borderId="14" xfId="8" applyNumberFormat="1" applyFont="1" applyBorder="1" applyAlignment="1">
      <alignment horizontal="center" vertical="center" wrapText="1"/>
    </xf>
    <xf numFmtId="167" fontId="27" fillId="0" borderId="6" xfId="8" applyNumberFormat="1" applyFont="1" applyBorder="1" applyAlignment="1">
      <alignment horizontal="left" vertical="center" wrapText="1"/>
    </xf>
    <xf numFmtId="167" fontId="28" fillId="7" borderId="15" xfId="8" applyNumberFormat="1" applyFont="1" applyFill="1" applyBorder="1" applyAlignment="1">
      <alignment vertical="center" wrapText="1"/>
    </xf>
    <xf numFmtId="4" fontId="28" fillId="7" borderId="15" xfId="8" applyNumberFormat="1" applyFont="1" applyFill="1" applyBorder="1" applyAlignment="1">
      <alignment vertical="center" wrapText="1"/>
    </xf>
    <xf numFmtId="4" fontId="28" fillId="7" borderId="16" xfId="8" applyNumberFormat="1" applyFont="1" applyFill="1" applyBorder="1" applyAlignment="1">
      <alignment horizontal="right" vertical="center" wrapText="1"/>
    </xf>
    <xf numFmtId="4" fontId="28" fillId="7" borderId="17" xfId="8" applyNumberFormat="1" applyFont="1" applyFill="1" applyBorder="1" applyAlignment="1">
      <alignment horizontal="right" vertical="center" wrapText="1"/>
    </xf>
    <xf numFmtId="4" fontId="28" fillId="7" borderId="17" xfId="8" applyNumberFormat="1" applyFont="1" applyFill="1" applyBorder="1" applyAlignment="1">
      <alignment vertical="center" wrapText="1"/>
    </xf>
    <xf numFmtId="4" fontId="28" fillId="7" borderId="18" xfId="8" applyNumberFormat="1" applyFont="1" applyFill="1" applyBorder="1" applyAlignment="1">
      <alignment vertical="center" wrapText="1"/>
    </xf>
    <xf numFmtId="167" fontId="27" fillId="0" borderId="19" xfId="8" applyNumberFormat="1" applyFont="1" applyBorder="1" applyAlignment="1">
      <alignment horizontal="center" vertical="center" wrapText="1"/>
    </xf>
    <xf numFmtId="167" fontId="13" fillId="0" borderId="17" xfId="8" applyNumberFormat="1" applyFont="1" applyBorder="1" applyAlignment="1">
      <alignment horizontal="left" vertical="center" wrapText="1"/>
    </xf>
    <xf numFmtId="167" fontId="13" fillId="0" borderId="18" xfId="8" applyNumberFormat="1" applyFont="1" applyBorder="1" applyAlignment="1">
      <alignment horizontal="left" vertical="center" wrapText="1"/>
    </xf>
    <xf numFmtId="167" fontId="13" fillId="0" borderId="16" xfId="8" applyNumberFormat="1" applyFont="1" applyBorder="1" applyAlignment="1">
      <alignment horizontal="left" vertical="center" wrapText="1"/>
    </xf>
    <xf numFmtId="4" fontId="13" fillId="0" borderId="16" xfId="8" applyNumberFormat="1" applyFont="1" applyBorder="1" applyAlignment="1">
      <alignment horizontal="left" vertical="center" wrapText="1"/>
    </xf>
    <xf numFmtId="4" fontId="13" fillId="0" borderId="16" xfId="8" applyNumberFormat="1" applyFont="1" applyBorder="1" applyAlignment="1">
      <alignment horizontal="right" vertical="center" wrapText="1"/>
    </xf>
    <xf numFmtId="4" fontId="13" fillId="0" borderId="17" xfId="8" applyNumberFormat="1" applyFont="1" applyBorder="1" applyAlignment="1">
      <alignment horizontal="right" vertical="center" wrapText="1"/>
    </xf>
    <xf numFmtId="0" fontId="21" fillId="0" borderId="18" xfId="8" applyBorder="1"/>
    <xf numFmtId="0" fontId="21" fillId="0" borderId="16" xfId="8" applyBorder="1"/>
    <xf numFmtId="4" fontId="21" fillId="0" borderId="16" xfId="8" applyNumberFormat="1" applyBorder="1"/>
    <xf numFmtId="167" fontId="28" fillId="7" borderId="20" xfId="8" applyNumberFormat="1" applyFont="1" applyFill="1" applyBorder="1" applyAlignment="1">
      <alignment vertical="center" wrapText="1"/>
    </xf>
    <xf numFmtId="4" fontId="28" fillId="7" borderId="20" xfId="8" applyNumberFormat="1" applyFont="1" applyFill="1" applyBorder="1" applyAlignment="1">
      <alignment vertical="center" wrapText="1"/>
    </xf>
    <xf numFmtId="4" fontId="28" fillId="7" borderId="21" xfId="8" applyNumberFormat="1" applyFont="1" applyFill="1" applyBorder="1" applyAlignment="1">
      <alignment horizontal="right" vertical="center" wrapText="1"/>
    </xf>
    <xf numFmtId="4" fontId="28" fillId="7" borderId="16" xfId="8" applyNumberFormat="1" applyFont="1" applyFill="1" applyBorder="1" applyAlignment="1">
      <alignment vertical="center" wrapText="1"/>
    </xf>
    <xf numFmtId="4" fontId="28" fillId="7" borderId="21" xfId="8" applyNumberFormat="1" applyFont="1" applyFill="1" applyBorder="1" applyAlignment="1">
      <alignment vertical="center" wrapText="1"/>
    </xf>
    <xf numFmtId="49" fontId="27" fillId="0" borderId="22" xfId="8" applyNumberFormat="1" applyFont="1" applyBorder="1" applyAlignment="1">
      <alignment horizontal="center" vertical="center" wrapText="1"/>
    </xf>
    <xf numFmtId="167" fontId="13" fillId="0" borderId="5" xfId="8" applyNumberFormat="1" applyFont="1" applyBorder="1" applyAlignment="1">
      <alignment horizontal="left" vertical="center" wrapText="1"/>
    </xf>
    <xf numFmtId="167" fontId="13" fillId="0" borderId="23" xfId="8" applyNumberFormat="1" applyFont="1" applyBorder="1" applyAlignment="1">
      <alignment horizontal="left" vertical="center" wrapText="1"/>
    </xf>
    <xf numFmtId="167" fontId="13" fillId="0" borderId="24" xfId="8" applyNumberFormat="1" applyFont="1" applyBorder="1" applyAlignment="1">
      <alignment horizontal="left" vertical="center" wrapText="1"/>
    </xf>
    <xf numFmtId="4" fontId="13" fillId="0" borderId="24" xfId="8" applyNumberFormat="1" applyFont="1" applyBorder="1" applyAlignment="1">
      <alignment horizontal="left" vertical="center" wrapText="1"/>
    </xf>
    <xf numFmtId="4" fontId="13" fillId="0" borderId="24" xfId="8" applyNumberFormat="1" applyFont="1" applyBorder="1" applyAlignment="1">
      <alignment horizontal="right" vertical="center" wrapText="1"/>
    </xf>
    <xf numFmtId="4" fontId="13" fillId="0" borderId="5" xfId="8" applyNumberFormat="1" applyFont="1" applyBorder="1" applyAlignment="1">
      <alignment horizontal="right" vertical="center" wrapText="1"/>
    </xf>
    <xf numFmtId="4" fontId="13" fillId="0" borderId="5" xfId="8" applyNumberFormat="1" applyFont="1" applyBorder="1" applyAlignment="1">
      <alignment horizontal="left" vertical="center" wrapText="1"/>
    </xf>
    <xf numFmtId="0" fontId="21" fillId="0" borderId="23" xfId="8" applyBorder="1"/>
    <xf numFmtId="0" fontId="21" fillId="0" borderId="24" xfId="8" applyBorder="1"/>
    <xf numFmtId="4" fontId="21" fillId="0" borderId="24" xfId="8" applyNumberFormat="1" applyBorder="1"/>
    <xf numFmtId="49" fontId="27" fillId="0" borderId="14" xfId="8" applyNumberFormat="1" applyFont="1" applyFill="1" applyBorder="1" applyAlignment="1">
      <alignment horizontal="center" vertical="center" wrapText="1"/>
    </xf>
    <xf numFmtId="167" fontId="27" fillId="0" borderId="25" xfId="8" applyNumberFormat="1" applyFont="1" applyFill="1" applyBorder="1" applyAlignment="1">
      <alignment horizontal="left" vertical="center" wrapText="1"/>
    </xf>
    <xf numFmtId="167" fontId="28" fillId="0" borderId="26" xfId="8" applyNumberFormat="1" applyFont="1" applyFill="1" applyBorder="1" applyAlignment="1">
      <alignment horizontal="center" vertical="center" wrapText="1"/>
    </xf>
    <xf numFmtId="167" fontId="28" fillId="0" borderId="27" xfId="8" applyNumberFormat="1" applyFont="1" applyFill="1" applyBorder="1" applyAlignment="1">
      <alignment horizontal="center" vertical="center" wrapText="1"/>
    </xf>
    <xf numFmtId="4" fontId="28" fillId="0" borderId="27" xfId="8" applyNumberFormat="1" applyFont="1" applyFill="1" applyBorder="1" applyAlignment="1">
      <alignment horizontal="center" vertical="center" wrapText="1"/>
    </xf>
    <xf numFmtId="4" fontId="28" fillId="0" borderId="27" xfId="8" applyNumberFormat="1" applyFont="1" applyFill="1" applyBorder="1" applyAlignment="1">
      <alignment horizontal="right" vertical="center" wrapText="1"/>
    </xf>
    <xf numFmtId="0" fontId="21" fillId="0" borderId="26" xfId="8" applyBorder="1"/>
    <xf numFmtId="0" fontId="21" fillId="0" borderId="27" xfId="8" applyBorder="1"/>
    <xf numFmtId="4" fontId="21" fillId="0" borderId="27" xfId="8" applyNumberFormat="1" applyBorder="1"/>
    <xf numFmtId="4" fontId="28" fillId="7" borderId="28" xfId="8" applyNumberFormat="1" applyFont="1" applyFill="1" applyBorder="1" applyAlignment="1">
      <alignment horizontal="right" vertical="center" wrapText="1"/>
    </xf>
    <xf numFmtId="4" fontId="28" fillId="7" borderId="29" xfId="8" applyNumberFormat="1" applyFont="1" applyFill="1" applyBorder="1" applyAlignment="1">
      <alignment horizontal="right" vertical="center" wrapText="1"/>
    </xf>
    <xf numFmtId="4" fontId="28" fillId="7" borderId="28" xfId="8" applyNumberFormat="1" applyFont="1" applyFill="1" applyBorder="1" applyAlignment="1">
      <alignment vertical="center" wrapText="1"/>
    </xf>
    <xf numFmtId="4" fontId="28" fillId="7" borderId="29" xfId="8" applyNumberFormat="1" applyFont="1" applyFill="1" applyBorder="1" applyAlignment="1">
      <alignment vertical="center" wrapText="1"/>
    </xf>
    <xf numFmtId="0" fontId="21" fillId="0" borderId="30" xfId="8" applyBorder="1"/>
    <xf numFmtId="0" fontId="21" fillId="0" borderId="31" xfId="8" applyBorder="1"/>
    <xf numFmtId="4" fontId="21" fillId="0" borderId="31" xfId="8" applyNumberFormat="1" applyBorder="1"/>
    <xf numFmtId="167" fontId="28" fillId="8" borderId="15" xfId="8" applyNumberFormat="1" applyFont="1" applyFill="1" applyBorder="1" applyAlignment="1">
      <alignment vertical="center" wrapText="1"/>
    </xf>
    <xf numFmtId="4" fontId="28" fillId="8" borderId="18" xfId="8" applyNumberFormat="1" applyFont="1" applyFill="1" applyBorder="1" applyAlignment="1">
      <alignment vertical="center" wrapText="1"/>
    </xf>
    <xf numFmtId="4" fontId="28" fillId="8" borderId="18" xfId="8" applyNumberFormat="1" applyFont="1" applyFill="1" applyBorder="1" applyAlignment="1">
      <alignment horizontal="right" vertical="center" wrapText="1"/>
    </xf>
    <xf numFmtId="4" fontId="28" fillId="8" borderId="17" xfId="8" applyNumberFormat="1" applyFont="1" applyFill="1" applyBorder="1" applyAlignment="1">
      <alignment horizontal="right" vertical="center" wrapText="1"/>
    </xf>
    <xf numFmtId="167" fontId="28" fillId="8" borderId="18" xfId="8" applyNumberFormat="1" applyFont="1" applyFill="1" applyBorder="1" applyAlignment="1">
      <alignment vertical="center" wrapText="1"/>
    </xf>
    <xf numFmtId="4" fontId="28" fillId="8" borderId="17" xfId="8" applyNumberFormat="1" applyFont="1" applyFill="1" applyBorder="1" applyAlignment="1">
      <alignment vertical="center" wrapText="1"/>
    </xf>
    <xf numFmtId="0" fontId="21" fillId="8" borderId="32" xfId="8" applyFill="1" applyBorder="1"/>
    <xf numFmtId="0" fontId="21" fillId="8" borderId="15" xfId="8" applyFill="1" applyBorder="1"/>
    <xf numFmtId="167" fontId="28" fillId="0" borderId="20" xfId="8" applyNumberFormat="1" applyFont="1" applyFill="1" applyBorder="1" applyAlignment="1">
      <alignment vertical="center" wrapText="1"/>
    </xf>
    <xf numFmtId="4" fontId="28" fillId="0" borderId="33" xfId="8" applyNumberFormat="1" applyFont="1" applyFill="1" applyBorder="1" applyAlignment="1">
      <alignment vertical="center" wrapText="1"/>
    </xf>
    <xf numFmtId="4" fontId="28" fillId="0" borderId="21" xfId="8" applyNumberFormat="1" applyFont="1" applyFill="1" applyBorder="1" applyAlignment="1">
      <alignment vertical="center" wrapText="1"/>
    </xf>
    <xf numFmtId="166" fontId="28" fillId="8" borderId="33" xfId="8" applyNumberFormat="1" applyFont="1" applyFill="1" applyBorder="1" applyAlignment="1">
      <alignment vertical="center" wrapText="1"/>
    </xf>
    <xf numFmtId="167" fontId="28" fillId="9" borderId="20" xfId="8" applyNumberFormat="1" applyFont="1" applyFill="1" applyBorder="1" applyAlignment="1">
      <alignment horizontal="center" vertical="center" wrapText="1"/>
    </xf>
    <xf numFmtId="0" fontId="0" fillId="9" borderId="33" xfId="0" applyFill="1" applyBorder="1" applyAlignment="1">
      <alignment vertical="center" wrapText="1"/>
    </xf>
    <xf numFmtId="4" fontId="28" fillId="8" borderId="21" xfId="8" applyNumberFormat="1" applyFont="1" applyFill="1" applyBorder="1" applyAlignment="1">
      <alignment vertical="center" wrapText="1"/>
    </xf>
    <xf numFmtId="0" fontId="30" fillId="8" borderId="34" xfId="8" applyFont="1" applyFill="1" applyBorder="1" applyAlignment="1">
      <alignment horizontal="center" vertical="center" wrapText="1"/>
    </xf>
    <xf numFmtId="0" fontId="30" fillId="8" borderId="20" xfId="8" applyFont="1" applyFill="1" applyBorder="1" applyAlignment="1">
      <alignment horizontal="center" vertical="center" wrapText="1"/>
    </xf>
    <xf numFmtId="0" fontId="30" fillId="8" borderId="33" xfId="8" applyFont="1" applyFill="1" applyBorder="1" applyAlignment="1">
      <alignment horizontal="center" vertical="center" wrapText="1"/>
    </xf>
    <xf numFmtId="4" fontId="28" fillId="0" borderId="35" xfId="8" applyNumberFormat="1" applyFont="1" applyFill="1" applyBorder="1" applyAlignment="1">
      <alignment vertical="center" wrapText="1"/>
    </xf>
    <xf numFmtId="167" fontId="28" fillId="0" borderId="33" xfId="8" applyNumberFormat="1" applyFont="1" applyFill="1" applyBorder="1" applyAlignment="1">
      <alignment vertical="center" wrapText="1"/>
    </xf>
    <xf numFmtId="168" fontId="28" fillId="0" borderId="0" xfId="8" applyNumberFormat="1" applyFont="1" applyFill="1" applyBorder="1" applyAlignment="1">
      <alignment horizontal="center" vertical="center" wrapText="1"/>
    </xf>
    <xf numFmtId="0" fontId="21" fillId="0" borderId="0" xfId="8" applyBorder="1" applyAlignment="1">
      <alignment horizontal="center" vertical="center" wrapText="1"/>
    </xf>
    <xf numFmtId="168" fontId="25" fillId="0" borderId="0" xfId="8" applyNumberFormat="1" applyFont="1" applyFill="1" applyBorder="1" applyAlignment="1">
      <alignment horizontal="left" vertical="center" wrapText="1"/>
    </xf>
    <xf numFmtId="164" fontId="21" fillId="0" borderId="0" xfId="8" applyNumberFormat="1"/>
    <xf numFmtId="0" fontId="29" fillId="0" borderId="0" xfId="8" applyFont="1"/>
    <xf numFmtId="0" fontId="33" fillId="0" borderId="0" xfId="8" applyFont="1" applyAlignment="1">
      <alignment horizontal="right"/>
    </xf>
    <xf numFmtId="0" fontId="19" fillId="0" borderId="0" xfId="9" applyFont="1" applyAlignment="1" applyProtection="1">
      <alignment horizontal="left" vertical="center"/>
      <protection locked="0"/>
    </xf>
    <xf numFmtId="0" fontId="31" fillId="0" borderId="0" xfId="8" applyFont="1"/>
    <xf numFmtId="0" fontId="28" fillId="0" borderId="0" xfId="8" applyFont="1"/>
    <xf numFmtId="0" fontId="32" fillId="0" borderId="0" xfId="8" applyFont="1" applyFill="1"/>
    <xf numFmtId="0" fontId="21" fillId="9" borderId="0" xfId="8" applyFill="1" applyBorder="1"/>
    <xf numFmtId="0" fontId="33" fillId="0" borderId="0" xfId="8" applyFont="1"/>
    <xf numFmtId="0" fontId="32" fillId="0" borderId="0" xfId="8" applyFont="1" applyAlignment="1"/>
    <xf numFmtId="0" fontId="25" fillId="0" borderId="0" xfId="8" applyFont="1" applyAlignment="1"/>
    <xf numFmtId="0" fontId="0" fillId="0" borderId="0" xfId="0" applyAlignment="1">
      <alignment vertical="top" wrapText="1"/>
    </xf>
    <xf numFmtId="0" fontId="5" fillId="0" borderId="0" xfId="0" applyNumberFormat="1" applyFont="1" applyAlignment="1">
      <alignment vertical="top" wrapText="1"/>
    </xf>
    <xf numFmtId="0" fontId="0" fillId="0" borderId="0" xfId="0" applyNumberFormat="1" applyAlignment="1">
      <alignment vertical="top" wrapText="1"/>
    </xf>
    <xf numFmtId="0" fontId="0" fillId="0" borderId="36" xfId="0" applyNumberFormat="1" applyBorder="1" applyAlignment="1">
      <alignment vertical="top" wrapText="1"/>
    </xf>
    <xf numFmtId="0" fontId="0" fillId="0" borderId="37" xfId="0" applyNumberFormat="1" applyBorder="1" applyAlignment="1">
      <alignment vertical="top" wrapText="1"/>
    </xf>
    <xf numFmtId="0" fontId="0" fillId="0" borderId="38" xfId="0" applyNumberFormat="1" applyBorder="1" applyAlignment="1">
      <alignment vertical="top" wrapText="1"/>
    </xf>
    <xf numFmtId="0" fontId="0" fillId="0" borderId="39" xfId="0" applyNumberFormat="1" applyBorder="1" applyAlignment="1">
      <alignment vertical="top" wrapText="1"/>
    </xf>
    <xf numFmtId="0" fontId="0" fillId="0" borderId="40" xfId="0" applyNumberFormat="1" applyBorder="1" applyAlignment="1">
      <alignment vertical="top" wrapText="1"/>
    </xf>
    <xf numFmtId="0" fontId="0" fillId="0" borderId="41" xfId="0" applyNumberFormat="1" applyBorder="1" applyAlignment="1">
      <alignment vertical="top" wrapText="1"/>
    </xf>
    <xf numFmtId="0" fontId="0" fillId="0" borderId="42" xfId="0" applyNumberFormat="1" applyBorder="1" applyAlignment="1">
      <alignment vertical="top" wrapText="1"/>
    </xf>
    <xf numFmtId="0" fontId="5" fillId="0" borderId="0" xfId="0" applyNumberFormat="1" applyFont="1" applyAlignment="1">
      <alignment horizontal="center" vertical="top" wrapText="1"/>
    </xf>
    <xf numFmtId="0" fontId="0" fillId="0" borderId="0" xfId="0" applyNumberFormat="1" applyAlignment="1">
      <alignment horizontal="center" vertical="top" wrapText="1"/>
    </xf>
    <xf numFmtId="0" fontId="0" fillId="0" borderId="37" xfId="0" applyNumberFormat="1" applyBorder="1" applyAlignment="1">
      <alignment horizontal="center" vertical="top" wrapText="1"/>
    </xf>
    <xf numFmtId="0" fontId="0" fillId="0" borderId="43" xfId="0" applyNumberFormat="1" applyBorder="1" applyAlignment="1">
      <alignment horizontal="center" vertical="top" wrapText="1"/>
    </xf>
    <xf numFmtId="0" fontId="22" fillId="0" borderId="0" xfId="6" quotePrefix="1" applyNumberFormat="1" applyAlignment="1">
      <alignment horizontal="center" vertical="top" wrapText="1"/>
    </xf>
    <xf numFmtId="0" fontId="0" fillId="0" borderId="44" xfId="0" applyNumberFormat="1" applyBorder="1" applyAlignment="1">
      <alignment horizontal="center" vertical="top" wrapText="1"/>
    </xf>
    <xf numFmtId="0" fontId="0" fillId="0" borderId="40" xfId="0" applyNumberFormat="1" applyBorder="1" applyAlignment="1">
      <alignment horizontal="center" vertical="top" wrapText="1"/>
    </xf>
    <xf numFmtId="0" fontId="22" fillId="0" borderId="40" xfId="6" quotePrefix="1" applyNumberFormat="1" applyBorder="1" applyAlignment="1">
      <alignment horizontal="center" vertical="top" wrapText="1"/>
    </xf>
    <xf numFmtId="0" fontId="0" fillId="0" borderId="45" xfId="0" applyNumberFormat="1" applyBorder="1" applyAlignment="1">
      <alignment horizontal="center" vertical="top" wrapText="1"/>
    </xf>
    <xf numFmtId="0" fontId="0" fillId="0" borderId="42" xfId="0" applyNumberFormat="1" applyBorder="1" applyAlignment="1">
      <alignment horizontal="center" vertical="top" wrapText="1"/>
    </xf>
    <xf numFmtId="0" fontId="0" fillId="0" borderId="46" xfId="0" applyNumberFormat="1" applyBorder="1" applyAlignment="1">
      <alignment horizontal="center" vertical="top" wrapText="1"/>
    </xf>
    <xf numFmtId="171" fontId="28" fillId="10" borderId="21" xfId="8" applyNumberFormat="1" applyFont="1" applyFill="1" applyBorder="1" applyAlignment="1">
      <alignment vertical="center" wrapText="1"/>
    </xf>
    <xf numFmtId="0" fontId="16" fillId="0" borderId="0" xfId="4" applyFont="1" applyBorder="1" applyAlignment="1">
      <alignment wrapText="1"/>
    </xf>
    <xf numFmtId="0" fontId="37" fillId="0" borderId="0" xfId="8" applyFont="1" applyBorder="1" applyAlignment="1">
      <alignment wrapText="1"/>
    </xf>
    <xf numFmtId="0" fontId="16" fillId="0" borderId="0" xfId="4" applyFont="1" applyBorder="1" applyAlignment="1">
      <alignment vertical="center" wrapText="1"/>
    </xf>
    <xf numFmtId="0" fontId="0" fillId="0" borderId="0" xfId="0" applyProtection="1">
      <protection locked="0"/>
    </xf>
    <xf numFmtId="172" fontId="17" fillId="0" borderId="0" xfId="0" applyNumberFormat="1" applyFont="1" applyProtection="1">
      <protection locked="0"/>
    </xf>
    <xf numFmtId="0" fontId="17" fillId="0" borderId="0" xfId="0" applyFont="1" applyProtection="1">
      <protection locked="0"/>
    </xf>
    <xf numFmtId="0" fontId="40" fillId="0" borderId="0" xfId="0" applyFont="1" applyProtection="1">
      <protection locked="0"/>
    </xf>
    <xf numFmtId="0" fontId="40" fillId="0" borderId="0" xfId="10" applyFont="1" applyAlignment="1">
      <alignment vertical="center"/>
    </xf>
    <xf numFmtId="0" fontId="0" fillId="0" borderId="0" xfId="0" applyAlignment="1" applyProtection="1">
      <alignment horizontal="right" vertical="center" wrapText="1"/>
      <protection locked="0"/>
    </xf>
    <xf numFmtId="0" fontId="0" fillId="0" borderId="0" xfId="0" applyAlignment="1" applyProtection="1">
      <alignment horizontal="right" vertical="center"/>
      <protection locked="0"/>
    </xf>
    <xf numFmtId="0" fontId="44" fillId="0" borderId="77" xfId="0" applyFont="1" applyBorder="1" applyAlignment="1" applyProtection="1">
      <alignment horizontal="center" vertical="center" wrapText="1"/>
      <protection locked="0"/>
    </xf>
    <xf numFmtId="0" fontId="44" fillId="0" borderId="83" xfId="0" applyFont="1" applyBorder="1" applyAlignment="1" applyProtection="1">
      <alignment horizontal="center" vertical="center" wrapText="1"/>
      <protection locked="0"/>
    </xf>
    <xf numFmtId="0" fontId="44" fillId="0" borderId="84" xfId="0" applyFont="1" applyBorder="1" applyAlignment="1" applyProtection="1">
      <alignment horizontal="center" vertical="center" wrapText="1"/>
      <protection locked="0"/>
    </xf>
    <xf numFmtId="0" fontId="44" fillId="0" borderId="85" xfId="0" applyFont="1" applyBorder="1" applyAlignment="1" applyProtection="1">
      <alignment horizontal="center" vertical="center" wrapText="1"/>
      <protection locked="0"/>
    </xf>
    <xf numFmtId="0" fontId="43" fillId="0" borderId="83" xfId="0" applyFont="1" applyBorder="1" applyAlignment="1" applyProtection="1">
      <alignment horizontal="center" vertical="center" wrapText="1"/>
      <protection locked="0"/>
    </xf>
    <xf numFmtId="0" fontId="43" fillId="0" borderId="84" xfId="0" applyFont="1" applyBorder="1" applyAlignment="1" applyProtection="1">
      <alignment horizontal="center" vertical="center" wrapText="1"/>
      <protection locked="0"/>
    </xf>
    <xf numFmtId="0" fontId="43" fillId="0" borderId="85" xfId="0" applyFont="1" applyBorder="1" applyAlignment="1" applyProtection="1">
      <alignment horizontal="center" vertical="center" wrapText="1"/>
      <protection locked="0"/>
    </xf>
    <xf numFmtId="0" fontId="41" fillId="0" borderId="87" xfId="0" applyFont="1" applyBorder="1" applyAlignment="1" applyProtection="1">
      <alignment horizontal="center" vertical="center" wrapText="1"/>
      <protection locked="0"/>
    </xf>
    <xf numFmtId="0" fontId="41" fillId="0" borderId="50" xfId="0" applyFont="1" applyBorder="1" applyAlignment="1" applyProtection="1">
      <alignment horizontal="center" vertical="center" wrapText="1"/>
      <protection locked="0"/>
    </xf>
    <xf numFmtId="0" fontId="41" fillId="0" borderId="88" xfId="0" applyFont="1" applyBorder="1" applyAlignment="1" applyProtection="1">
      <alignment horizontal="center" vertical="center" wrapText="1"/>
      <protection locked="0"/>
    </xf>
    <xf numFmtId="0" fontId="43" fillId="0" borderId="65" xfId="0" applyFont="1" applyBorder="1" applyAlignment="1" applyProtection="1">
      <alignment horizontal="center" vertical="center" wrapText="1"/>
      <protection locked="0"/>
    </xf>
    <xf numFmtId="0" fontId="43" fillId="0" borderId="66" xfId="0" applyFont="1" applyBorder="1" applyAlignment="1" applyProtection="1">
      <alignment horizontal="center" vertical="center" wrapText="1"/>
      <protection locked="0"/>
    </xf>
    <xf numFmtId="0" fontId="43" fillId="0" borderId="67" xfId="0" applyFont="1" applyBorder="1" applyAlignment="1" applyProtection="1">
      <alignment horizontal="center" vertical="center" wrapText="1"/>
      <protection locked="0"/>
    </xf>
    <xf numFmtId="0" fontId="43" fillId="0" borderId="89" xfId="0" applyFont="1" applyBorder="1" applyAlignment="1" applyProtection="1">
      <alignment horizontal="center" vertical="center" wrapText="1"/>
      <protection locked="0"/>
    </xf>
    <xf numFmtId="0" fontId="43" fillId="0" borderId="31" xfId="0" applyFont="1" applyBorder="1" applyAlignment="1" applyProtection="1">
      <alignment horizontal="center" vertical="center" wrapText="1"/>
      <protection locked="0"/>
    </xf>
    <xf numFmtId="0" fontId="43" fillId="0" borderId="47" xfId="0" applyFont="1" applyBorder="1" applyAlignment="1" applyProtection="1">
      <alignment horizontal="center" vertical="center" wrapText="1"/>
      <protection locked="0"/>
    </xf>
    <xf numFmtId="0" fontId="41" fillId="0" borderId="65" xfId="0" applyFont="1" applyBorder="1" applyAlignment="1" applyProtection="1">
      <alignment horizontal="center" vertical="center" wrapText="1"/>
      <protection locked="0"/>
    </xf>
    <xf numFmtId="0" fontId="41" fillId="0" borderId="66" xfId="0" applyFont="1" applyBorder="1" applyAlignment="1" applyProtection="1">
      <alignment horizontal="center" vertical="center" wrapText="1"/>
      <protection locked="0"/>
    </xf>
    <xf numFmtId="0" fontId="41" fillId="0" borderId="67" xfId="0" applyFont="1" applyBorder="1" applyAlignment="1" applyProtection="1">
      <alignment horizontal="center" vertical="center" wrapText="1"/>
      <protection locked="0"/>
    </xf>
    <xf numFmtId="0" fontId="41" fillId="0" borderId="90" xfId="0" applyFont="1" applyBorder="1" applyAlignment="1" applyProtection="1">
      <alignment horizontal="center" vertical="center" wrapText="1"/>
      <protection locked="0"/>
    </xf>
    <xf numFmtId="0" fontId="41" fillId="0" borderId="91" xfId="0" applyFont="1" applyBorder="1" applyAlignment="1" applyProtection="1">
      <alignment horizontal="center" vertical="center" wrapText="1"/>
      <protection locked="0"/>
    </xf>
    <xf numFmtId="0" fontId="0" fillId="0" borderId="0" xfId="0" applyFont="1" applyProtection="1">
      <protection locked="0"/>
    </xf>
    <xf numFmtId="0" fontId="41" fillId="0" borderId="83" xfId="0" applyFont="1" applyBorder="1" applyAlignment="1" applyProtection="1">
      <alignment horizontal="center" vertical="center" wrapText="1"/>
      <protection locked="0"/>
    </xf>
    <xf numFmtId="0" fontId="41" fillId="0" borderId="84" xfId="0" applyFont="1" applyBorder="1" applyAlignment="1" applyProtection="1">
      <alignment horizontal="center" vertical="center" wrapText="1"/>
      <protection locked="0"/>
    </xf>
    <xf numFmtId="0" fontId="41" fillId="0" borderId="84" xfId="0" applyFont="1" applyBorder="1" applyAlignment="1" applyProtection="1">
      <alignment horizontal="left" vertical="center" wrapText="1"/>
      <protection locked="0"/>
    </xf>
    <xf numFmtId="173" fontId="41" fillId="0" borderId="92" xfId="0" applyNumberFormat="1" applyFont="1" applyBorder="1" applyAlignment="1" applyProtection="1">
      <alignment vertical="center" wrapText="1"/>
      <protection locked="0"/>
    </xf>
    <xf numFmtId="173" fontId="41" fillId="0" borderId="83" xfId="0" applyNumberFormat="1" applyFont="1" applyBorder="1" applyAlignment="1" applyProtection="1">
      <alignment horizontal="center" vertical="center" wrapText="1"/>
      <protection locked="0"/>
    </xf>
    <xf numFmtId="173" fontId="41" fillId="0" borderId="84" xfId="0" applyNumberFormat="1" applyFont="1" applyBorder="1" applyAlignment="1" applyProtection="1">
      <alignment horizontal="center" vertical="center" wrapText="1"/>
      <protection locked="0"/>
    </xf>
    <xf numFmtId="173" fontId="41" fillId="0" borderId="85" xfId="0" applyNumberFormat="1" applyFont="1" applyBorder="1" applyAlignment="1" applyProtection="1">
      <alignment horizontal="center" vertical="center" wrapText="1"/>
      <protection locked="0"/>
    </xf>
    <xf numFmtId="173" fontId="41" fillId="0" borderId="93" xfId="0" applyNumberFormat="1" applyFont="1" applyBorder="1" applyAlignment="1" applyProtection="1">
      <alignment horizontal="center" vertical="center" wrapText="1"/>
      <protection locked="0"/>
    </xf>
    <xf numFmtId="173" fontId="41" fillId="0" borderId="92" xfId="0" applyNumberFormat="1" applyFont="1" applyBorder="1" applyAlignment="1" applyProtection="1">
      <alignment horizontal="center" vertical="center" wrapText="1"/>
      <protection locked="0"/>
    </xf>
    <xf numFmtId="173" fontId="30" fillId="0" borderId="94" xfId="0" applyNumberFormat="1" applyFont="1" applyBorder="1" applyAlignment="1" applyProtection="1">
      <alignment horizontal="center" vertical="center" wrapText="1"/>
      <protection locked="0"/>
    </xf>
    <xf numFmtId="173" fontId="30" fillId="0" borderId="85" xfId="0" applyNumberFormat="1" applyFont="1" applyBorder="1" applyAlignment="1" applyProtection="1">
      <alignment horizontal="center" vertical="center" wrapText="1"/>
      <protection locked="0"/>
    </xf>
    <xf numFmtId="174" fontId="17" fillId="0" borderId="0" xfId="0" applyNumberFormat="1" applyFont="1" applyProtection="1">
      <protection locked="0"/>
    </xf>
    <xf numFmtId="43" fontId="17" fillId="0" borderId="0" xfId="0" applyNumberFormat="1" applyFont="1" applyAlignment="1" applyProtection="1">
      <alignment horizontal="center" vertical="center"/>
      <protection locked="0"/>
    </xf>
    <xf numFmtId="43" fontId="17" fillId="0" borderId="0" xfId="0" applyNumberFormat="1" applyFont="1" applyProtection="1">
      <protection locked="0"/>
    </xf>
    <xf numFmtId="0" fontId="42" fillId="0" borderId="0" xfId="0" applyFont="1" applyBorder="1" applyAlignment="1" applyProtection="1">
      <alignment horizontal="center" vertical="center"/>
      <protection locked="0"/>
    </xf>
    <xf numFmtId="170" fontId="42" fillId="0" borderId="0" xfId="0" applyNumberFormat="1" applyFont="1" applyBorder="1" applyAlignment="1" applyProtection="1">
      <alignment horizontal="center" vertical="center" wrapText="1"/>
      <protection hidden="1"/>
    </xf>
    <xf numFmtId="173" fontId="42" fillId="0" borderId="0" xfId="0" applyNumberFormat="1" applyFont="1" applyBorder="1" applyAlignment="1" applyProtection="1">
      <alignment horizontal="center" vertical="center"/>
      <protection locked="0"/>
    </xf>
    <xf numFmtId="169" fontId="42" fillId="0" borderId="0" xfId="0" applyNumberFormat="1" applyFont="1" applyBorder="1" applyAlignment="1" applyProtection="1">
      <alignment horizontal="center" vertical="center"/>
      <protection locked="0"/>
    </xf>
    <xf numFmtId="0" fontId="42" fillId="0" borderId="0" xfId="0" applyFont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10" applyFont="1" applyAlignment="1">
      <alignment horizontal="right" vertical="center"/>
    </xf>
    <xf numFmtId="14" fontId="0" fillId="0" borderId="0" xfId="0" applyNumberFormat="1" applyAlignment="1" applyProtection="1">
      <alignment horizontal="left" vertical="top"/>
      <protection locked="0"/>
    </xf>
    <xf numFmtId="0" fontId="0" fillId="0" borderId="0" xfId="0" applyAlignment="1" applyProtection="1">
      <alignment vertical="top" wrapText="1"/>
      <protection locked="0"/>
    </xf>
    <xf numFmtId="0" fontId="0" fillId="0" borderId="0" xfId="0" applyNumberFormat="1" applyAlignment="1" applyProtection="1">
      <alignment horizontal="left" vertical="top"/>
      <protection locked="0"/>
    </xf>
    <xf numFmtId="43" fontId="0" fillId="0" borderId="0" xfId="0" applyNumberFormat="1" applyProtection="1"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0" xfId="10" applyFont="1" applyAlignment="1">
      <alignment horizontal="right" vertical="center"/>
    </xf>
    <xf numFmtId="0" fontId="0" fillId="3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0" fillId="0" borderId="1" xfId="0" applyBorder="1" applyAlignment="1">
      <alignment horizontal="center"/>
    </xf>
    <xf numFmtId="0" fontId="25" fillId="0" borderId="0" xfId="8" applyFont="1" applyAlignment="1">
      <alignment horizontal="right"/>
    </xf>
    <xf numFmtId="4" fontId="17" fillId="0" borderId="0" xfId="5" quotePrefix="1" applyNumberFormat="1" applyFont="1" applyFill="1" applyBorder="1" applyAlignment="1">
      <alignment horizontal="center" vertical="center" wrapText="1"/>
    </xf>
    <xf numFmtId="0" fontId="34" fillId="0" borderId="0" xfId="0" applyFont="1" applyFill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left" vertical="center" wrapText="1"/>
    </xf>
    <xf numFmtId="0" fontId="33" fillId="0" borderId="0" xfId="8" applyFont="1" applyAlignment="1">
      <alignment horizontal="left"/>
    </xf>
    <xf numFmtId="0" fontId="32" fillId="0" borderId="0" xfId="8" applyFont="1" applyAlignment="1">
      <alignment horizontal="left" wrapText="1"/>
    </xf>
    <xf numFmtId="0" fontId="32" fillId="0" borderId="0" xfId="8" applyFont="1" applyAlignment="1">
      <alignment horizontal="left"/>
    </xf>
    <xf numFmtId="0" fontId="16" fillId="9" borderId="0" xfId="4" applyFont="1" applyFill="1" applyBorder="1" applyAlignment="1">
      <alignment horizontal="left" vertical="center" wrapText="1"/>
    </xf>
    <xf numFmtId="0" fontId="36" fillId="9" borderId="0" xfId="0" applyFont="1" applyFill="1" applyBorder="1" applyAlignment="1">
      <alignment horizontal="left" vertical="center" wrapText="1"/>
    </xf>
    <xf numFmtId="168" fontId="25" fillId="0" borderId="0" xfId="8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4" fillId="0" borderId="0" xfId="8" applyFont="1" applyAlignment="1">
      <alignment horizontal="right"/>
    </xf>
    <xf numFmtId="168" fontId="28" fillId="0" borderId="47" xfId="8" applyNumberFormat="1" applyFont="1" applyFill="1" applyBorder="1" applyAlignment="1">
      <alignment horizontal="left" vertical="center" wrapText="1"/>
    </xf>
    <xf numFmtId="168" fontId="28" fillId="0" borderId="0" xfId="8" applyNumberFormat="1" applyFont="1" applyFill="1" applyBorder="1" applyAlignment="1">
      <alignment horizontal="left" vertical="center" wrapText="1"/>
    </xf>
    <xf numFmtId="167" fontId="28" fillId="9" borderId="32" xfId="8" applyNumberFormat="1" applyFont="1" applyFill="1" applyBorder="1" applyAlignment="1">
      <alignment horizontal="center" vertical="center" wrapText="1"/>
    </xf>
    <xf numFmtId="167" fontId="28" fillId="9" borderId="48" xfId="8" applyNumberFormat="1" applyFont="1" applyFill="1" applyBorder="1" applyAlignment="1">
      <alignment horizontal="center" vertical="center" wrapText="1"/>
    </xf>
    <xf numFmtId="167" fontId="38" fillId="0" borderId="49" xfId="8" applyNumberFormat="1" applyFont="1" applyFill="1" applyBorder="1" applyAlignment="1">
      <alignment horizontal="center" vertical="center" wrapText="1"/>
    </xf>
    <xf numFmtId="167" fontId="38" fillId="0" borderId="21" xfId="8" applyNumberFormat="1" applyFont="1" applyFill="1" applyBorder="1" applyAlignment="1">
      <alignment horizontal="center" vertical="center" wrapText="1"/>
    </xf>
    <xf numFmtId="0" fontId="14" fillId="8" borderId="34" xfId="8" applyFont="1" applyFill="1" applyBorder="1" applyAlignment="1">
      <alignment horizontal="center" vertical="center" wrapText="1"/>
    </xf>
    <xf numFmtId="0" fontId="14" fillId="8" borderId="20" xfId="8" applyFont="1" applyFill="1" applyBorder="1" applyAlignment="1">
      <alignment horizontal="center" vertical="center" wrapText="1"/>
    </xf>
    <xf numFmtId="0" fontId="14" fillId="8" borderId="33" xfId="8" applyFont="1" applyFill="1" applyBorder="1" applyAlignment="1">
      <alignment horizontal="center" vertical="center" wrapText="1"/>
    </xf>
    <xf numFmtId="167" fontId="28" fillId="8" borderId="19" xfId="8" applyNumberFormat="1" applyFont="1" applyFill="1" applyBorder="1" applyAlignment="1">
      <alignment horizontal="center" vertical="center" wrapText="1"/>
    </xf>
    <xf numFmtId="167" fontId="28" fillId="8" borderId="17" xfId="8" applyNumberFormat="1" applyFont="1" applyFill="1" applyBorder="1" applyAlignment="1">
      <alignment horizontal="center" vertical="center" wrapText="1"/>
    </xf>
    <xf numFmtId="167" fontId="28" fillId="8" borderId="32" xfId="8" applyNumberFormat="1" applyFont="1" applyFill="1" applyBorder="1" applyAlignment="1">
      <alignment horizontal="center" vertical="center" wrapText="1"/>
    </xf>
    <xf numFmtId="167" fontId="28" fillId="8" borderId="15" xfId="8" applyNumberFormat="1" applyFont="1" applyFill="1" applyBorder="1" applyAlignment="1">
      <alignment horizontal="center" vertical="center" wrapText="1"/>
    </xf>
    <xf numFmtId="0" fontId="0" fillId="0" borderId="18" xfId="0" applyBorder="1" applyAlignment="1">
      <alignment vertical="center" wrapText="1"/>
    </xf>
    <xf numFmtId="0" fontId="30" fillId="8" borderId="34" xfId="8" applyFont="1" applyFill="1" applyBorder="1" applyAlignment="1">
      <alignment horizontal="center" vertical="center" wrapText="1"/>
    </xf>
    <xf numFmtId="0" fontId="30" fillId="8" borderId="20" xfId="8" applyFont="1" applyFill="1" applyBorder="1" applyAlignment="1">
      <alignment horizontal="center" vertical="center" wrapText="1"/>
    </xf>
    <xf numFmtId="0" fontId="30" fillId="8" borderId="33" xfId="8" applyFont="1" applyFill="1" applyBorder="1" applyAlignment="1">
      <alignment horizontal="center" vertical="center" wrapText="1"/>
    </xf>
    <xf numFmtId="167" fontId="28" fillId="7" borderId="34" xfId="8" applyNumberFormat="1" applyFont="1" applyFill="1" applyBorder="1" applyAlignment="1">
      <alignment horizontal="center" vertical="center" wrapText="1"/>
    </xf>
    <xf numFmtId="167" fontId="28" fillId="7" borderId="29" xfId="8" applyNumberFormat="1" applyFont="1" applyFill="1" applyBorder="1" applyAlignment="1">
      <alignment horizontal="center" vertical="center" wrapText="1"/>
    </xf>
    <xf numFmtId="167" fontId="28" fillId="7" borderId="32" xfId="8" applyNumberFormat="1" applyFont="1" applyFill="1" applyBorder="1" applyAlignment="1">
      <alignment horizontal="center" vertical="center" wrapText="1"/>
    </xf>
    <xf numFmtId="167" fontId="28" fillId="7" borderId="48" xfId="8" applyNumberFormat="1" applyFont="1" applyFill="1" applyBorder="1" applyAlignment="1">
      <alignment horizontal="center" vertical="center" wrapText="1"/>
    </xf>
    <xf numFmtId="0" fontId="28" fillId="6" borderId="52" xfId="8" applyFont="1" applyFill="1" applyBorder="1" applyAlignment="1">
      <alignment horizontal="center" vertical="center" wrapText="1"/>
    </xf>
    <xf numFmtId="0" fontId="28" fillId="6" borderId="53" xfId="8" applyFont="1" applyFill="1" applyBorder="1" applyAlignment="1">
      <alignment horizontal="center" vertical="center" wrapText="1"/>
    </xf>
    <xf numFmtId="0" fontId="28" fillId="6" borderId="10" xfId="8" applyFont="1" applyFill="1" applyBorder="1" applyAlignment="1">
      <alignment horizontal="center" vertical="center" wrapText="1"/>
    </xf>
    <xf numFmtId="0" fontId="28" fillId="6" borderId="51" xfId="8" applyFont="1" applyFill="1" applyBorder="1" applyAlignment="1">
      <alignment horizontal="center" vertical="center" wrapText="1"/>
    </xf>
    <xf numFmtId="0" fontId="28" fillId="6" borderId="9" xfId="8" applyFont="1" applyFill="1" applyBorder="1" applyAlignment="1">
      <alignment horizontal="center" vertical="center" wrapText="1"/>
    </xf>
    <xf numFmtId="0" fontId="28" fillId="6" borderId="54" xfId="8" applyFont="1" applyFill="1" applyBorder="1" applyAlignment="1">
      <alignment horizontal="center" vertical="center" wrapText="1"/>
    </xf>
    <xf numFmtId="0" fontId="27" fillId="0" borderId="30" xfId="8" applyFont="1" applyBorder="1" applyAlignment="1">
      <alignment horizontal="center" vertical="center" wrapText="1"/>
    </xf>
    <xf numFmtId="0" fontId="28" fillId="6" borderId="55" xfId="8" applyFont="1" applyFill="1" applyBorder="1" applyAlignment="1">
      <alignment horizontal="center" vertical="center" wrapText="1"/>
    </xf>
    <xf numFmtId="0" fontId="27" fillId="0" borderId="31" xfId="8" applyFont="1" applyBorder="1" applyAlignment="1">
      <alignment horizontal="center" vertical="center" wrapText="1"/>
    </xf>
    <xf numFmtId="0" fontId="28" fillId="10" borderId="55" xfId="8" applyFont="1" applyFill="1" applyBorder="1" applyAlignment="1">
      <alignment horizontal="center" vertical="center" wrapText="1"/>
    </xf>
    <xf numFmtId="0" fontId="27" fillId="10" borderId="31" xfId="8" applyFont="1" applyFill="1" applyBorder="1" applyAlignment="1">
      <alignment horizontal="center" vertical="center" wrapText="1"/>
    </xf>
    <xf numFmtId="0" fontId="28" fillId="6" borderId="12" xfId="8" applyFont="1" applyFill="1" applyBorder="1" applyAlignment="1">
      <alignment horizontal="center" vertical="center" wrapText="1"/>
    </xf>
    <xf numFmtId="0" fontId="27" fillId="0" borderId="56" xfId="8" applyFont="1" applyBorder="1" applyAlignment="1">
      <alignment horizontal="center" vertical="center" wrapText="1"/>
    </xf>
    <xf numFmtId="0" fontId="12" fillId="6" borderId="57" xfId="8" applyFont="1" applyFill="1" applyBorder="1" applyAlignment="1">
      <alignment horizontal="center" vertical="center" wrapText="1"/>
    </xf>
    <xf numFmtId="0" fontId="27" fillId="0" borderId="53" xfId="8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25" fillId="0" borderId="0" xfId="8" applyFont="1" applyAlignment="1">
      <alignment horizontal="right" wrapText="1"/>
    </xf>
    <xf numFmtId="0" fontId="0" fillId="0" borderId="0" xfId="0" applyAlignment="1"/>
    <xf numFmtId="0" fontId="21" fillId="0" borderId="0" xfId="8" applyAlignment="1">
      <alignment horizontal="right"/>
    </xf>
    <xf numFmtId="0" fontId="39" fillId="10" borderId="58" xfId="8" applyFont="1" applyFill="1" applyBorder="1" applyAlignment="1">
      <alignment horizontal="center" vertical="center" wrapText="1"/>
    </xf>
    <xf numFmtId="0" fontId="39" fillId="10" borderId="59" xfId="8" applyFont="1" applyFill="1" applyBorder="1" applyAlignment="1">
      <alignment horizontal="center" vertical="center"/>
    </xf>
    <xf numFmtId="0" fontId="39" fillId="10" borderId="60" xfId="8" applyFont="1" applyFill="1" applyBorder="1" applyAlignment="1">
      <alignment horizontal="center" vertical="center"/>
    </xf>
    <xf numFmtId="0" fontId="39" fillId="10" borderId="3" xfId="8" applyFont="1" applyFill="1" applyBorder="1" applyAlignment="1">
      <alignment horizontal="center" vertical="center"/>
    </xf>
    <xf numFmtId="0" fontId="23" fillId="10" borderId="58" xfId="8" applyFont="1" applyFill="1" applyBorder="1" applyAlignment="1">
      <alignment horizontal="center" vertical="center" wrapText="1"/>
    </xf>
    <xf numFmtId="0" fontId="23" fillId="10" borderId="59" xfId="8" applyFont="1" applyFill="1" applyBorder="1" applyAlignment="1">
      <alignment horizontal="center" vertical="center"/>
    </xf>
    <xf numFmtId="0" fontId="23" fillId="10" borderId="60" xfId="8" applyFont="1" applyFill="1" applyBorder="1" applyAlignment="1">
      <alignment horizontal="center" vertical="center"/>
    </xf>
    <xf numFmtId="0" fontId="23" fillId="10" borderId="3" xfId="8" applyFont="1" applyFill="1" applyBorder="1" applyAlignment="1">
      <alignment horizontal="center" vertical="center"/>
    </xf>
    <xf numFmtId="0" fontId="23" fillId="10" borderId="4" xfId="8" applyFont="1" applyFill="1" applyBorder="1" applyAlignment="1">
      <alignment horizontal="center" vertical="center" wrapText="1"/>
    </xf>
    <xf numFmtId="0" fontId="23" fillId="10" borderId="61" xfId="8" applyFont="1" applyFill="1" applyBorder="1" applyAlignment="1">
      <alignment horizontal="center" vertical="center" wrapText="1"/>
    </xf>
    <xf numFmtId="0" fontId="23" fillId="10" borderId="62" xfId="8" applyFont="1" applyFill="1" applyBorder="1" applyAlignment="1">
      <alignment horizontal="center" vertical="center" wrapText="1"/>
    </xf>
    <xf numFmtId="0" fontId="26" fillId="0" borderId="0" xfId="8" applyFont="1" applyAlignment="1">
      <alignment horizontal="center" vertical="center" wrapText="1"/>
    </xf>
    <xf numFmtId="0" fontId="44" fillId="0" borderId="76" xfId="0" applyFont="1" applyBorder="1" applyAlignment="1" applyProtection="1">
      <alignment horizontal="center" vertical="center" wrapText="1"/>
      <protection locked="0"/>
    </xf>
    <xf numFmtId="0" fontId="44" fillId="0" borderId="51" xfId="0" applyFont="1" applyBorder="1" applyAlignment="1" applyProtection="1">
      <alignment horizontal="center" vertical="center" wrapText="1"/>
      <protection locked="0"/>
    </xf>
    <xf numFmtId="0" fontId="44" fillId="0" borderId="9" xfId="0" applyFont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center" vertical="center" wrapText="1"/>
      <protection locked="0"/>
    </xf>
    <xf numFmtId="0" fontId="44" fillId="0" borderId="78" xfId="0" applyFont="1" applyBorder="1" applyAlignment="1" applyProtection="1">
      <alignment horizontal="center" vertical="center" wrapText="1"/>
      <protection locked="0"/>
    </xf>
    <xf numFmtId="0" fontId="0" fillId="0" borderId="0" xfId="10" applyFont="1" applyAlignment="1">
      <alignment horizontal="left" vertical="center" wrapText="1"/>
    </xf>
    <xf numFmtId="0" fontId="2" fillId="0" borderId="0" xfId="10" applyAlignment="1">
      <alignment horizontal="left" vertical="center" wrapText="1"/>
    </xf>
    <xf numFmtId="0" fontId="0" fillId="0" borderId="0" xfId="0" applyAlignment="1">
      <alignment wrapText="1"/>
    </xf>
    <xf numFmtId="0" fontId="40" fillId="0" borderId="0" xfId="0" applyFont="1" applyAlignment="1" applyProtection="1">
      <alignment horizontal="center" vertical="center" wrapText="1"/>
      <protection locked="0"/>
    </xf>
    <xf numFmtId="0" fontId="40" fillId="0" borderId="0" xfId="0" applyFont="1" applyAlignment="1" applyProtection="1">
      <alignment wrapText="1"/>
      <protection locked="0"/>
    </xf>
    <xf numFmtId="0" fontId="44" fillId="0" borderId="68" xfId="0" applyFont="1" applyBorder="1" applyAlignment="1" applyProtection="1">
      <alignment horizontal="center" vertical="center" wrapText="1"/>
      <protection locked="0"/>
    </xf>
    <xf numFmtId="0" fontId="44" fillId="0" borderId="69" xfId="0" applyFont="1" applyBorder="1" applyAlignment="1" applyProtection="1">
      <alignment horizontal="center" vertical="center" wrapText="1"/>
      <protection locked="0"/>
    </xf>
    <xf numFmtId="0" fontId="44" fillId="0" borderId="70" xfId="0" applyFont="1" applyBorder="1" applyAlignment="1" applyProtection="1">
      <alignment horizontal="center" vertical="center" wrapText="1"/>
      <protection locked="0"/>
    </xf>
    <xf numFmtId="0" fontId="30" fillId="0" borderId="71" xfId="0" applyFont="1" applyBorder="1" applyAlignment="1" applyProtection="1">
      <alignment horizontal="center" vertical="center" wrapText="1"/>
      <protection locked="0"/>
    </xf>
    <xf numFmtId="0" fontId="30" fillId="0" borderId="79" xfId="0" applyFont="1" applyBorder="1" applyAlignment="1" applyProtection="1">
      <alignment horizontal="center" vertical="center" wrapText="1"/>
      <protection locked="0"/>
    </xf>
    <xf numFmtId="0" fontId="30" fillId="0" borderId="86" xfId="0" applyFont="1" applyBorder="1" applyAlignment="1" applyProtection="1">
      <alignment horizontal="center" vertical="center" wrapText="1"/>
      <protection locked="0"/>
    </xf>
    <xf numFmtId="49" fontId="43" fillId="0" borderId="63" xfId="0" applyNumberFormat="1" applyFont="1" applyBorder="1" applyAlignment="1" applyProtection="1">
      <alignment horizontal="center" vertical="center" wrapText="1"/>
      <protection locked="0"/>
    </xf>
    <xf numFmtId="49" fontId="43" fillId="0" borderId="72" xfId="0" applyNumberFormat="1" applyFont="1" applyBorder="1" applyAlignment="1" applyProtection="1">
      <alignment horizontal="center" vertical="center" wrapText="1"/>
      <protection locked="0"/>
    </xf>
    <xf numFmtId="49" fontId="43" fillId="0" borderId="80" xfId="0" applyNumberFormat="1" applyFont="1" applyBorder="1" applyAlignment="1" applyProtection="1">
      <alignment horizontal="center" vertical="center" wrapText="1"/>
      <protection locked="0"/>
    </xf>
    <xf numFmtId="49" fontId="43" fillId="0" borderId="55" xfId="0" applyNumberFormat="1" applyFont="1" applyBorder="1" applyAlignment="1" applyProtection="1">
      <alignment horizontal="center" vertical="center" wrapText="1"/>
      <protection locked="0"/>
    </xf>
    <xf numFmtId="49" fontId="43" fillId="0" borderId="31" xfId="0" applyNumberFormat="1" applyFont="1" applyBorder="1" applyAlignment="1" applyProtection="1">
      <alignment horizontal="center" vertical="center" wrapText="1"/>
      <protection locked="0"/>
    </xf>
    <xf numFmtId="49" fontId="43" fillId="0" borderId="81" xfId="0" applyNumberFormat="1" applyFont="1" applyBorder="1" applyAlignment="1" applyProtection="1">
      <alignment horizontal="center" vertical="center" wrapText="1"/>
      <protection locked="0"/>
    </xf>
    <xf numFmtId="49" fontId="43" fillId="0" borderId="66" xfId="0" applyNumberFormat="1" applyFont="1" applyBorder="1" applyAlignment="1" applyProtection="1">
      <alignment horizontal="center" vertical="center" wrapText="1"/>
      <protection locked="0"/>
    </xf>
    <xf numFmtId="49" fontId="43" fillId="0" borderId="1" xfId="0" applyNumberFormat="1" applyFont="1" applyBorder="1" applyAlignment="1" applyProtection="1">
      <alignment horizontal="center" vertical="center" wrapText="1"/>
      <protection locked="0"/>
    </xf>
    <xf numFmtId="49" fontId="43" fillId="0" borderId="84" xfId="0" applyNumberFormat="1" applyFont="1" applyBorder="1" applyAlignment="1" applyProtection="1">
      <alignment horizontal="center" vertical="center" wrapText="1"/>
      <protection locked="0"/>
    </xf>
    <xf numFmtId="49" fontId="30" fillId="0" borderId="67" xfId="0" applyNumberFormat="1" applyFont="1" applyBorder="1" applyAlignment="1" applyProtection="1">
      <alignment horizontal="center" vertical="center" wrapText="1"/>
      <protection locked="0"/>
    </xf>
    <xf numFmtId="49" fontId="30" fillId="0" borderId="77" xfId="0" applyNumberFormat="1" applyFont="1" applyBorder="1" applyAlignment="1" applyProtection="1">
      <alignment horizontal="center" vertical="center" wrapText="1"/>
      <protection locked="0"/>
    </xf>
    <xf numFmtId="49" fontId="30" fillId="0" borderId="85" xfId="0" applyNumberFormat="1" applyFont="1" applyBorder="1" applyAlignment="1" applyProtection="1">
      <alignment horizontal="center" vertical="center" wrapText="1"/>
      <protection locked="0"/>
    </xf>
    <xf numFmtId="0" fontId="30" fillId="0" borderId="63" xfId="0" applyFont="1" applyBorder="1" applyAlignment="1" applyProtection="1">
      <alignment horizontal="center" vertical="center" wrapText="1"/>
      <protection locked="0"/>
    </xf>
    <xf numFmtId="0" fontId="30" fillId="0" borderId="72" xfId="0" applyFont="1" applyBorder="1" applyAlignment="1" applyProtection="1">
      <alignment horizontal="center" vertical="center" wrapText="1"/>
      <protection locked="0"/>
    </xf>
    <xf numFmtId="0" fontId="30" fillId="0" borderId="80" xfId="0" applyFont="1" applyBorder="1" applyAlignment="1" applyProtection="1">
      <alignment horizontal="center" vertical="center" wrapText="1"/>
      <protection locked="0"/>
    </xf>
    <xf numFmtId="0" fontId="30" fillId="0" borderId="55" xfId="0" applyFont="1" applyBorder="1" applyAlignment="1" applyProtection="1">
      <alignment horizontal="center" vertical="center" wrapText="1"/>
      <protection locked="0"/>
    </xf>
    <xf numFmtId="0" fontId="30" fillId="0" borderId="31" xfId="0" applyFont="1" applyBorder="1" applyAlignment="1" applyProtection="1">
      <alignment horizontal="center" vertical="center" wrapText="1"/>
      <protection locked="0"/>
    </xf>
    <xf numFmtId="0" fontId="30" fillId="0" borderId="81" xfId="0" applyFont="1" applyBorder="1" applyAlignment="1" applyProtection="1">
      <alignment horizontal="center" vertical="center" wrapText="1"/>
      <protection locked="0"/>
    </xf>
    <xf numFmtId="0" fontId="30" fillId="0" borderId="64" xfId="0" applyFont="1" applyBorder="1" applyAlignment="1" applyProtection="1">
      <alignment horizontal="center" vertical="center" wrapText="1"/>
      <protection locked="0"/>
    </xf>
    <xf numFmtId="0" fontId="30" fillId="0" borderId="73" xfId="0" applyFont="1" applyBorder="1" applyAlignment="1" applyProtection="1">
      <alignment horizontal="center" vertical="center" wrapText="1"/>
      <protection locked="0"/>
    </xf>
    <xf numFmtId="0" fontId="30" fillId="0" borderId="82" xfId="0" applyFont="1" applyBorder="1" applyAlignment="1" applyProtection="1">
      <alignment horizontal="center" vertical="center" wrapText="1"/>
      <protection locked="0"/>
    </xf>
    <xf numFmtId="0" fontId="43" fillId="0" borderId="65" xfId="0" applyFont="1" applyBorder="1" applyAlignment="1" applyProtection="1">
      <alignment horizontal="center" vertical="center" wrapText="1"/>
      <protection locked="0"/>
    </xf>
    <xf numFmtId="0" fontId="43" fillId="0" borderId="66" xfId="0" applyFont="1" applyBorder="1" applyAlignment="1" applyProtection="1">
      <alignment horizontal="center" vertical="center" wrapText="1"/>
      <protection locked="0"/>
    </xf>
    <xf numFmtId="0" fontId="43" fillId="0" borderId="67" xfId="0" applyFont="1" applyBorder="1" applyAlignment="1" applyProtection="1">
      <alignment horizontal="center" vertical="center" wrapText="1"/>
      <protection locked="0"/>
    </xf>
    <xf numFmtId="0" fontId="43" fillId="0" borderId="74" xfId="0" applyFont="1" applyBorder="1" applyAlignment="1" applyProtection="1">
      <alignment horizontal="center" vertical="center" wrapText="1"/>
      <protection locked="0"/>
    </xf>
    <xf numFmtId="0" fontId="43" fillId="0" borderId="80" xfId="0" applyFont="1" applyBorder="1" applyAlignment="1" applyProtection="1">
      <alignment horizontal="center" vertical="center" wrapText="1"/>
      <protection locked="0"/>
    </xf>
    <xf numFmtId="0" fontId="43" fillId="0" borderId="6" xfId="0" applyFont="1" applyBorder="1" applyAlignment="1" applyProtection="1">
      <alignment horizontal="center" vertical="center" wrapText="1"/>
      <protection locked="0"/>
    </xf>
    <xf numFmtId="0" fontId="43" fillId="0" borderId="81" xfId="0" applyFont="1" applyBorder="1" applyAlignment="1" applyProtection="1">
      <alignment horizontal="center" vertical="center" wrapText="1"/>
      <protection locked="0"/>
    </xf>
    <xf numFmtId="0" fontId="43" fillId="0" borderId="75" xfId="0" applyFont="1" applyBorder="1" applyAlignment="1" applyProtection="1">
      <alignment horizontal="center" vertical="center" wrapText="1"/>
      <protection locked="0"/>
    </xf>
    <xf numFmtId="0" fontId="43" fillId="0" borderId="82" xfId="0" applyFont="1" applyBorder="1" applyAlignment="1" applyProtection="1">
      <alignment horizontal="center" vertical="center" wrapText="1"/>
      <protection locked="0"/>
    </xf>
  </cellXfs>
  <cellStyles count="12">
    <cellStyle name="S0" xfId="1"/>
    <cellStyle name="S1" xfId="2"/>
    <cellStyle name="S2" xfId="3"/>
    <cellStyle name="S44" xfId="4"/>
    <cellStyle name="S46" xfId="5"/>
    <cellStyle name="Гиперссылка" xfId="6" builtinId="8"/>
    <cellStyle name="Обычный" xfId="0" builtinId="0"/>
    <cellStyle name="Обычный 2" xfId="7"/>
    <cellStyle name="Обычный 2 10 10" xfId="10"/>
    <cellStyle name="Обычный 2 2" xfId="11"/>
    <cellStyle name="Обычный 4 2" xfId="8"/>
    <cellStyle name="Стиль 1" xfId="9"/>
  </cellStyles>
  <dxfs count="1"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342900</xdr:colOff>
          <xdr:row>37</xdr:row>
          <xdr:rowOff>85725</xdr:rowOff>
        </xdr:from>
        <xdr:to>
          <xdr:col>10</xdr:col>
          <xdr:colOff>504825</xdr:colOff>
          <xdr:row>40</xdr:row>
          <xdr:rowOff>200025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306916</xdr:colOff>
      <xdr:row>10</xdr:row>
      <xdr:rowOff>42334</xdr:rowOff>
    </xdr:from>
    <xdr:to>
      <xdr:col>7</xdr:col>
      <xdr:colOff>314324</xdr:colOff>
      <xdr:row>13</xdr:row>
      <xdr:rowOff>129117</xdr:rowOff>
    </xdr:to>
    <xdr:pic>
      <xdr:nvPicPr>
        <xdr:cNvPr id="2" name="Рисунок 1" descr="Подпись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495" t="18973" r="16216" b="39932"/>
        <a:stretch>
          <a:fillRect/>
        </a:stretch>
      </xdr:blipFill>
      <xdr:spPr bwMode="auto">
        <a:xfrm>
          <a:off x="6191249" y="4402667"/>
          <a:ext cx="1552575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7"/>
  <sheetViews>
    <sheetView view="pageBreakPreview" zoomScale="75" zoomScaleNormal="75" zoomScaleSheetLayoutView="75" workbookViewId="0">
      <pane xSplit="3" ySplit="2" topLeftCell="D3" activePane="bottomRight" state="frozen"/>
      <selection pane="topRight" activeCell="D1" sqref="D1"/>
      <selection pane="bottomLeft" activeCell="A3" sqref="A3"/>
      <selection pane="bottomRight" activeCell="G14" sqref="G14"/>
    </sheetView>
  </sheetViews>
  <sheetFormatPr defaultRowHeight="12.75" x14ac:dyDescent="0.2"/>
  <cols>
    <col min="1" max="1" width="8" customWidth="1"/>
    <col min="2" max="2" width="24.7109375" customWidth="1"/>
    <col min="3" max="3" width="40.7109375" customWidth="1"/>
    <col min="4" max="4" width="9.7109375" customWidth="1"/>
    <col min="5" max="5" width="11.42578125" customWidth="1"/>
    <col min="6" max="6" width="12.42578125" customWidth="1"/>
    <col min="7" max="7" width="11.42578125" customWidth="1"/>
    <col min="8" max="8" width="12" customWidth="1"/>
    <col min="9" max="9" width="10.28515625" customWidth="1"/>
    <col min="10" max="10" width="14" customWidth="1"/>
    <col min="11" max="11" width="16.85546875" customWidth="1"/>
    <col min="12" max="12" width="16" customWidth="1"/>
    <col min="13" max="13" width="22" customWidth="1"/>
    <col min="14" max="14" width="18" customWidth="1"/>
  </cols>
  <sheetData>
    <row r="1" spans="1:14" ht="16.5" x14ac:dyDescent="0.25">
      <c r="A1" s="251" t="s">
        <v>24</v>
      </c>
      <c r="B1" s="251"/>
      <c r="C1" s="251"/>
      <c r="D1" s="251"/>
      <c r="E1" s="251"/>
      <c r="F1" s="251"/>
      <c r="G1" s="251"/>
      <c r="H1" s="251"/>
      <c r="I1" s="251"/>
      <c r="J1" s="251"/>
    </row>
    <row r="2" spans="1:14" ht="51.75" customHeight="1" x14ac:dyDescent="0.25">
      <c r="A2" s="252" t="s">
        <v>46</v>
      </c>
      <c r="B2" s="252"/>
      <c r="C2" s="252"/>
      <c r="D2" s="252"/>
      <c r="E2" s="252"/>
      <c r="F2" s="252"/>
      <c r="G2" s="252"/>
      <c r="H2" s="252"/>
      <c r="I2" s="252"/>
      <c r="J2" s="252"/>
    </row>
    <row r="4" spans="1:14" x14ac:dyDescent="0.2">
      <c r="A4" t="s">
        <v>25</v>
      </c>
      <c r="N4" s="3" t="s">
        <v>3</v>
      </c>
    </row>
    <row r="5" spans="1:14" ht="12.75" customHeight="1" x14ac:dyDescent="0.2">
      <c r="A5" s="250" t="s">
        <v>0</v>
      </c>
      <c r="B5" s="250" t="s">
        <v>21</v>
      </c>
      <c r="C5" s="250" t="s">
        <v>22</v>
      </c>
      <c r="D5" s="250" t="s">
        <v>1</v>
      </c>
      <c r="E5" s="250" t="s">
        <v>2</v>
      </c>
      <c r="F5" s="253" t="s">
        <v>8</v>
      </c>
      <c r="G5" s="253"/>
      <c r="H5" s="253"/>
      <c r="I5" s="253"/>
      <c r="J5" s="250" t="s">
        <v>47</v>
      </c>
      <c r="K5" s="249" t="s">
        <v>27</v>
      </c>
      <c r="L5" s="250" t="s">
        <v>48</v>
      </c>
      <c r="M5" s="250" t="s">
        <v>49</v>
      </c>
      <c r="N5" s="250" t="s">
        <v>33</v>
      </c>
    </row>
    <row r="6" spans="1:14" s="1" customFormat="1" ht="49.5" customHeight="1" x14ac:dyDescent="0.2">
      <c r="A6" s="250"/>
      <c r="B6" s="250"/>
      <c r="C6" s="250"/>
      <c r="D6" s="250"/>
      <c r="E6" s="250"/>
      <c r="F6" s="2" t="s">
        <v>4</v>
      </c>
      <c r="G6" s="2" t="s">
        <v>5</v>
      </c>
      <c r="H6" s="2" t="s">
        <v>6</v>
      </c>
      <c r="I6" s="2" t="s">
        <v>7</v>
      </c>
      <c r="J6" s="250"/>
      <c r="K6" s="249"/>
      <c r="L6" s="250"/>
      <c r="M6" s="250"/>
      <c r="N6" s="250"/>
    </row>
    <row r="7" spans="1:14" s="1" customFormat="1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30"/>
      <c r="L7" s="2"/>
      <c r="M7" s="2"/>
      <c r="N7" s="2"/>
    </row>
    <row r="8" spans="1:14" s="21" customFormat="1" ht="15.75" x14ac:dyDescent="0.25">
      <c r="A8" s="18" t="s">
        <v>12</v>
      </c>
      <c r="B8" s="18"/>
      <c r="C8" s="19" t="s">
        <v>9</v>
      </c>
      <c r="D8" s="18"/>
      <c r="E8" s="18"/>
      <c r="F8" s="20"/>
      <c r="G8" s="20"/>
      <c r="H8" s="35">
        <f>SUM(H9:H12)</f>
        <v>14576</v>
      </c>
      <c r="I8" s="35"/>
      <c r="J8" s="37">
        <f>SUM(J9:J12)</f>
        <v>14576</v>
      </c>
      <c r="K8" s="36">
        <f t="shared" ref="K8:K14" si="0">1.13*J8</f>
        <v>16470.879999999997</v>
      </c>
      <c r="L8" s="42"/>
      <c r="M8" s="37">
        <f>SUM(M9:M12)</f>
        <v>22585.984867378527</v>
      </c>
      <c r="N8" s="37">
        <f t="shared" ref="N8:N14" si="1">SUM(L8:M8)</f>
        <v>22585.984867378527</v>
      </c>
    </row>
    <row r="9" spans="1:14" s="11" customFormat="1" ht="26.25" customHeight="1" x14ac:dyDescent="0.2">
      <c r="A9" s="8"/>
      <c r="B9" s="9" t="s">
        <v>44</v>
      </c>
      <c r="C9" s="10" t="s">
        <v>34</v>
      </c>
      <c r="D9" s="28">
        <v>6</v>
      </c>
      <c r="E9" s="28">
        <v>1586</v>
      </c>
      <c r="F9" s="16"/>
      <c r="G9" s="16"/>
      <c r="H9" s="29">
        <f>D9*E9</f>
        <v>9516</v>
      </c>
      <c r="I9" s="16"/>
      <c r="J9" s="16">
        <f>H9</f>
        <v>9516</v>
      </c>
      <c r="K9" s="31">
        <f t="shared" si="0"/>
        <v>10753.079999999998</v>
      </c>
      <c r="L9" s="16"/>
      <c r="M9" s="16">
        <f>J9*1.059*1.058*1.065*1.065*1.067*1.069*1.069</f>
        <v>14745.350713362655</v>
      </c>
      <c r="N9" s="16">
        <f>SUM(L9:M9)</f>
        <v>14745.350713362655</v>
      </c>
    </row>
    <row r="10" spans="1:14" s="11" customFormat="1" ht="26.25" customHeight="1" x14ac:dyDescent="0.2">
      <c r="A10" s="8"/>
      <c r="B10" s="9" t="s">
        <v>44</v>
      </c>
      <c r="C10" s="10" t="s">
        <v>35</v>
      </c>
      <c r="D10" s="28">
        <v>2</v>
      </c>
      <c r="E10" s="28">
        <v>215</v>
      </c>
      <c r="F10" s="16"/>
      <c r="G10" s="16"/>
      <c r="H10" s="29">
        <f>D10*E10</f>
        <v>430</v>
      </c>
      <c r="I10" s="16"/>
      <c r="J10" s="16">
        <f>H10</f>
        <v>430</v>
      </c>
      <c r="K10" s="31">
        <f t="shared" si="0"/>
        <v>485.9</v>
      </c>
      <c r="L10" s="16"/>
      <c r="M10" s="16">
        <f>J10*1.059*1.058*1.065*1.065*1.067*1.069*1.069</f>
        <v>666.29894984719851</v>
      </c>
      <c r="N10" s="16">
        <f t="shared" si="1"/>
        <v>666.29894984719851</v>
      </c>
    </row>
    <row r="11" spans="1:14" s="11" customFormat="1" ht="26.25" customHeight="1" x14ac:dyDescent="0.2">
      <c r="A11" s="8"/>
      <c r="B11" s="9" t="s">
        <v>44</v>
      </c>
      <c r="C11" s="10" t="s">
        <v>36</v>
      </c>
      <c r="D11" s="28">
        <v>2</v>
      </c>
      <c r="E11" s="28">
        <v>215</v>
      </c>
      <c r="F11" s="16"/>
      <c r="G11" s="16"/>
      <c r="H11" s="29">
        <f>D11*E11</f>
        <v>430</v>
      </c>
      <c r="I11" s="16"/>
      <c r="J11" s="16">
        <f>H11</f>
        <v>430</v>
      </c>
      <c r="K11" s="31">
        <f t="shared" si="0"/>
        <v>485.9</v>
      </c>
      <c r="L11" s="16"/>
      <c r="M11" s="16">
        <f>J11*1.059*1.058*1.065*1.065*1.067*1.069*1.069</f>
        <v>666.29894984719851</v>
      </c>
      <c r="N11" s="16">
        <f t="shared" si="1"/>
        <v>666.29894984719851</v>
      </c>
    </row>
    <row r="12" spans="1:14" s="11" customFormat="1" ht="26.25" customHeight="1" x14ac:dyDescent="0.2">
      <c r="A12" s="8"/>
      <c r="B12" s="9" t="s">
        <v>44</v>
      </c>
      <c r="C12" s="10" t="s">
        <v>37</v>
      </c>
      <c r="D12" s="28">
        <v>6</v>
      </c>
      <c r="E12" s="28">
        <v>700</v>
      </c>
      <c r="F12" s="16"/>
      <c r="G12" s="16"/>
      <c r="H12" s="29">
        <f>D12*E12</f>
        <v>4200</v>
      </c>
      <c r="I12" s="16"/>
      <c r="J12" s="16">
        <f>H12</f>
        <v>4200</v>
      </c>
      <c r="K12" s="31">
        <f t="shared" si="0"/>
        <v>4746</v>
      </c>
      <c r="L12" s="16"/>
      <c r="M12" s="16">
        <f>J12*1.059*1.058*1.065*1.065*1.067*1.069*1.069</f>
        <v>6508.0362543214751</v>
      </c>
      <c r="N12" s="16">
        <f t="shared" si="1"/>
        <v>6508.0362543214751</v>
      </c>
    </row>
    <row r="13" spans="1:14" s="24" customFormat="1" ht="15.75" x14ac:dyDescent="0.25">
      <c r="A13" s="22" t="s">
        <v>13</v>
      </c>
      <c r="B13" s="22"/>
      <c r="C13" s="22" t="s">
        <v>14</v>
      </c>
      <c r="D13" s="22"/>
      <c r="E13" s="22"/>
      <c r="F13" s="23">
        <f>SUM(F14:F14)</f>
        <v>0</v>
      </c>
      <c r="G13" s="23">
        <f>SUM(G14:G14)</f>
        <v>5830.4000000000005</v>
      </c>
      <c r="H13" s="23">
        <f>H14</f>
        <v>0</v>
      </c>
      <c r="I13" s="23">
        <f>I14</f>
        <v>0</v>
      </c>
      <c r="J13" s="36">
        <f>SUM(J14:J14)</f>
        <v>5830.4000000000005</v>
      </c>
      <c r="K13" s="36">
        <f t="shared" si="0"/>
        <v>6588.3519999999999</v>
      </c>
      <c r="L13" s="43"/>
      <c r="M13" s="36">
        <f>SUM(M14:M14)</f>
        <v>9034.3939469514116</v>
      </c>
      <c r="N13" s="36">
        <f t="shared" si="1"/>
        <v>9034.3939469514116</v>
      </c>
    </row>
    <row r="14" spans="1:14" ht="25.5" customHeight="1" x14ac:dyDescent="0.2">
      <c r="A14" s="4" t="s">
        <v>15</v>
      </c>
      <c r="B14" s="9" t="s">
        <v>44</v>
      </c>
      <c r="C14" s="40" t="s">
        <v>43</v>
      </c>
      <c r="D14" s="4"/>
      <c r="E14" s="4"/>
      <c r="F14" s="15"/>
      <c r="G14" s="15">
        <f>H8*0.4</f>
        <v>5830.4000000000005</v>
      </c>
      <c r="H14" s="15"/>
      <c r="I14" s="15"/>
      <c r="J14" s="15">
        <f>SUM(F14:I14)</f>
        <v>5830.4000000000005</v>
      </c>
      <c r="K14" s="31">
        <f t="shared" si="0"/>
        <v>6588.3519999999999</v>
      </c>
      <c r="L14" s="15"/>
      <c r="M14" s="16">
        <f>J14*1.059*1.058*1.065*1.065*1.067*1.069*1.069</f>
        <v>9034.3939469514116</v>
      </c>
      <c r="N14" s="16">
        <f t="shared" si="1"/>
        <v>9034.3939469514116</v>
      </c>
    </row>
    <row r="15" spans="1:14" x14ac:dyDescent="0.2">
      <c r="A15" s="4"/>
      <c r="B15" s="4"/>
      <c r="C15" s="40"/>
      <c r="D15" s="4"/>
      <c r="E15" s="4"/>
      <c r="F15" s="15"/>
      <c r="G15" s="15"/>
      <c r="H15" s="15"/>
      <c r="I15" s="15"/>
      <c r="J15" s="15"/>
      <c r="K15" s="31"/>
      <c r="L15" s="15"/>
      <c r="M15" s="15"/>
      <c r="N15" s="15"/>
    </row>
    <row r="16" spans="1:14" s="27" customFormat="1" ht="15.75" x14ac:dyDescent="0.25">
      <c r="A16" s="25" t="s">
        <v>16</v>
      </c>
      <c r="B16" s="25"/>
      <c r="C16" s="25" t="s">
        <v>10</v>
      </c>
      <c r="D16" s="25"/>
      <c r="E16" s="25"/>
      <c r="F16" s="26">
        <f>F17</f>
        <v>0</v>
      </c>
      <c r="G16" s="26">
        <f>G17</f>
        <v>0</v>
      </c>
      <c r="H16" s="26">
        <f>H17</f>
        <v>0</v>
      </c>
      <c r="I16" s="26">
        <f>I17</f>
        <v>2040.6400000000003</v>
      </c>
      <c r="J16" s="38">
        <f>J17</f>
        <v>2040.6400000000003</v>
      </c>
      <c r="K16" s="36">
        <f>1.13*J16</f>
        <v>2305.9232000000002</v>
      </c>
      <c r="L16" s="44"/>
      <c r="M16" s="38">
        <f>M17</f>
        <v>3162.0378814329938</v>
      </c>
      <c r="N16" s="38">
        <f>SUM(L16:M16)</f>
        <v>3162.0378814329938</v>
      </c>
    </row>
    <row r="17" spans="1:14" s="11" customFormat="1" ht="24.75" customHeight="1" x14ac:dyDescent="0.2">
      <c r="A17" s="8" t="s">
        <v>17</v>
      </c>
      <c r="B17" s="9" t="s">
        <v>44</v>
      </c>
      <c r="C17" s="10" t="s">
        <v>31</v>
      </c>
      <c r="D17" s="8"/>
      <c r="E17" s="8"/>
      <c r="F17" s="16"/>
      <c r="G17" s="16"/>
      <c r="H17" s="16"/>
      <c r="I17" s="16">
        <f>(J8+J13)*10%</f>
        <v>2040.6400000000003</v>
      </c>
      <c r="J17" s="15">
        <f>SUM(F17:I17)</f>
        <v>2040.6400000000003</v>
      </c>
      <c r="K17" s="31">
        <f>1.13*J17</f>
        <v>2305.9232000000002</v>
      </c>
      <c r="L17" s="16"/>
      <c r="M17" s="16">
        <f>J17*1.059*1.058*1.065*1.065*1.067*1.069*1.069</f>
        <v>3162.0378814329938</v>
      </c>
      <c r="N17" s="15">
        <f>SUM(L17:M17)</f>
        <v>3162.0378814329938</v>
      </c>
    </row>
    <row r="18" spans="1:14" x14ac:dyDescent="0.2">
      <c r="A18" s="4"/>
      <c r="B18" s="4"/>
      <c r="C18" s="6"/>
      <c r="D18" s="4"/>
      <c r="E18" s="4"/>
      <c r="F18" s="15"/>
      <c r="G18" s="15"/>
      <c r="H18" s="15"/>
      <c r="I18" s="15"/>
      <c r="J18" s="15"/>
      <c r="K18" s="31"/>
      <c r="L18" s="15"/>
      <c r="M18" s="15"/>
      <c r="N18" s="15"/>
    </row>
    <row r="19" spans="1:14" s="34" customFormat="1" ht="15.75" x14ac:dyDescent="0.25">
      <c r="A19" s="32" t="s">
        <v>18</v>
      </c>
      <c r="B19" s="32"/>
      <c r="C19" s="32" t="s">
        <v>11</v>
      </c>
      <c r="D19" s="32"/>
      <c r="E19" s="32"/>
      <c r="F19" s="33">
        <f>F20</f>
        <v>0</v>
      </c>
      <c r="G19" s="33">
        <f>G20</f>
        <v>0</v>
      </c>
      <c r="H19" s="33">
        <f>H20</f>
        <v>0</v>
      </c>
      <c r="I19" s="33">
        <f>I20</f>
        <v>2244.7040000000002</v>
      </c>
      <c r="J19" s="39">
        <f>J20</f>
        <v>2244.7040000000002</v>
      </c>
      <c r="K19" s="36">
        <f>1.13*J19</f>
        <v>2536.5155199999999</v>
      </c>
      <c r="L19" s="39">
        <f>L20+L21+L22</f>
        <v>2957.9400200495734</v>
      </c>
      <c r="M19" s="39"/>
      <c r="N19" s="39">
        <f>SUM(L19:M19)</f>
        <v>2957.9400200495734</v>
      </c>
    </row>
    <row r="20" spans="1:14" ht="27.75" customHeight="1" x14ac:dyDescent="0.2">
      <c r="A20" s="4" t="s">
        <v>19</v>
      </c>
      <c r="B20" s="9" t="s">
        <v>44</v>
      </c>
      <c r="C20" s="4" t="s">
        <v>29</v>
      </c>
      <c r="D20" s="4"/>
      <c r="E20" s="4"/>
      <c r="F20" s="15"/>
      <c r="G20" s="15"/>
      <c r="H20" s="15"/>
      <c r="I20" s="17">
        <f>(J16+J8+J13)*10%</f>
        <v>2244.7040000000002</v>
      </c>
      <c r="J20" s="15">
        <f>SUM(F20:I20)</f>
        <v>2244.7040000000002</v>
      </c>
      <c r="K20" s="31">
        <f>1.13*J20</f>
        <v>2536.5155199999999</v>
      </c>
      <c r="L20" s="15">
        <f>J17*1.059*1.058*1.065*1.065*1.067*1.069</f>
        <v>2957.9400200495734</v>
      </c>
      <c r="M20" s="15"/>
      <c r="N20" s="15">
        <f>SUM(L20:M20)</f>
        <v>2957.9400200495734</v>
      </c>
    </row>
    <row r="21" spans="1:14" ht="25.5" customHeight="1" x14ac:dyDescent="0.2">
      <c r="A21" s="4" t="s">
        <v>20</v>
      </c>
      <c r="B21" s="9" t="s">
        <v>44</v>
      </c>
      <c r="C21" s="4" t="s">
        <v>32</v>
      </c>
      <c r="D21" s="4"/>
      <c r="E21" s="4"/>
      <c r="F21" s="15"/>
      <c r="G21" s="15"/>
      <c r="H21" s="15"/>
      <c r="I21" s="15">
        <f>(J8+J13+J16)*0.02</f>
        <v>448.94080000000002</v>
      </c>
      <c r="J21" s="14">
        <f>SUM(F21:I21)</f>
        <v>448.94080000000002</v>
      </c>
      <c r="K21" s="23">
        <f>1.13*J21</f>
        <v>507.30310399999996</v>
      </c>
      <c r="L21" s="15"/>
      <c r="M21" s="16">
        <f>1.58*J21</f>
        <v>709.3264640000001</v>
      </c>
      <c r="N21" s="15">
        <f>SUM(L21:M21)</f>
        <v>709.3264640000001</v>
      </c>
    </row>
    <row r="22" spans="1:14" ht="32.25" customHeight="1" x14ac:dyDescent="0.2">
      <c r="A22" s="5" t="s">
        <v>23</v>
      </c>
      <c r="B22" s="9" t="s">
        <v>44</v>
      </c>
      <c r="C22" s="5" t="s">
        <v>30</v>
      </c>
      <c r="D22" s="4"/>
      <c r="E22" s="4"/>
      <c r="F22" s="15"/>
      <c r="G22" s="15"/>
      <c r="H22" s="15"/>
      <c r="I22" s="15">
        <f>(J20+J8+J13+J16+J28+J21)*0.03</f>
        <v>754.22054400000002</v>
      </c>
      <c r="J22" s="14">
        <f>SUM(F22:I22)</f>
        <v>754.22054400000002</v>
      </c>
      <c r="K22" s="23">
        <f>1.13*J22</f>
        <v>852.26921471999992</v>
      </c>
      <c r="L22" s="15"/>
      <c r="M22" s="16">
        <f>1.58*J22</f>
        <v>1191.6684595200002</v>
      </c>
      <c r="N22" s="15">
        <f>SUM(L22:M22)</f>
        <v>1191.6684595200002</v>
      </c>
    </row>
    <row r="23" spans="1:14" x14ac:dyDescent="0.2">
      <c r="A23" s="4"/>
      <c r="B23" s="4"/>
      <c r="C23" s="5"/>
      <c r="D23" s="4"/>
      <c r="E23" s="4"/>
      <c r="F23" s="15"/>
      <c r="G23" s="15"/>
      <c r="H23" s="15"/>
      <c r="I23" s="15"/>
      <c r="J23" s="15"/>
      <c r="K23" s="31"/>
      <c r="L23" s="15"/>
      <c r="M23" s="15"/>
      <c r="N23" s="15"/>
    </row>
    <row r="24" spans="1:14" s="12" customFormat="1" ht="15.75" x14ac:dyDescent="0.25">
      <c r="A24" s="7"/>
      <c r="B24" s="7"/>
      <c r="C24" s="7" t="s">
        <v>45</v>
      </c>
      <c r="D24" s="7"/>
      <c r="E24" s="7"/>
      <c r="F24" s="14">
        <f>F8+F13+F16+F19</f>
        <v>0</v>
      </c>
      <c r="G24" s="14">
        <f>G8+G13+G16+G19</f>
        <v>5830.4000000000005</v>
      </c>
      <c r="H24" s="14">
        <f>H8+H13+H16+H19</f>
        <v>14576</v>
      </c>
      <c r="I24" s="14">
        <f>I8+I13+I16+I19</f>
        <v>4285.344000000001</v>
      </c>
      <c r="J24" s="36">
        <f>J8+J13+J16+J19+J21+J22</f>
        <v>25894.905344000003</v>
      </c>
      <c r="K24" s="36">
        <f>1.13*J24</f>
        <v>29261.24303872</v>
      </c>
      <c r="L24" s="14"/>
      <c r="M24" s="14"/>
      <c r="N24" s="14"/>
    </row>
    <row r="25" spans="1:14" s="12" customFormat="1" ht="15.75" x14ac:dyDescent="0.25">
      <c r="A25" s="7"/>
      <c r="B25" s="7"/>
      <c r="C25" s="7" t="s">
        <v>28</v>
      </c>
      <c r="D25" s="7"/>
      <c r="E25" s="7"/>
      <c r="F25" s="7"/>
      <c r="G25" s="7"/>
      <c r="H25" s="7"/>
      <c r="I25" s="7"/>
      <c r="J25" s="13"/>
      <c r="K25" s="23"/>
      <c r="L25" s="36">
        <f>L20</f>
        <v>2957.9400200495734</v>
      </c>
      <c r="M25" s="36">
        <f>M8+M13+M16+M19+M21+M22</f>
        <v>36683.411619282931</v>
      </c>
      <c r="N25" s="36">
        <f>N8+N13+N16+N19+N21+N22</f>
        <v>39641.351639332504</v>
      </c>
    </row>
    <row r="26" spans="1:14" x14ac:dyDescent="0.2">
      <c r="A26" s="12"/>
    </row>
    <row r="27" spans="1:14" x14ac:dyDescent="0.2">
      <c r="A27" t="s">
        <v>26</v>
      </c>
    </row>
    <row r="28" spans="1:14" x14ac:dyDescent="0.2">
      <c r="A28">
        <v>2013</v>
      </c>
      <c r="B28">
        <v>1.0589999999999999</v>
      </c>
    </row>
    <row r="29" spans="1:14" x14ac:dyDescent="0.2">
      <c r="A29">
        <v>2014</v>
      </c>
      <c r="B29" s="41">
        <v>1.0580000000000001</v>
      </c>
      <c r="C29">
        <f>B28*B29</f>
        <v>1.120422</v>
      </c>
    </row>
    <row r="30" spans="1:14" x14ac:dyDescent="0.2">
      <c r="A30">
        <v>2015</v>
      </c>
      <c r="B30">
        <v>1.0620000000000001</v>
      </c>
      <c r="C30">
        <f>C29*B30</f>
        <v>1.1898881640000001</v>
      </c>
    </row>
    <row r="31" spans="1:14" ht="13.5" customHeight="1" x14ac:dyDescent="0.2">
      <c r="A31">
        <v>2016</v>
      </c>
      <c r="B31">
        <v>1.0649999999999999</v>
      </c>
      <c r="C31">
        <f>C30*B31</f>
        <v>1.2672308946599999</v>
      </c>
    </row>
    <row r="32" spans="1:14" x14ac:dyDescent="0.2">
      <c r="A32">
        <v>2017</v>
      </c>
      <c r="B32">
        <v>1.0669999999999999</v>
      </c>
      <c r="C32">
        <f>C31*B32</f>
        <v>1.3521353646022198</v>
      </c>
      <c r="D32" t="s">
        <v>38</v>
      </c>
      <c r="K32" t="s">
        <v>39</v>
      </c>
    </row>
    <row r="33" spans="1:9" x14ac:dyDescent="0.2">
      <c r="A33">
        <v>2018</v>
      </c>
      <c r="B33" s="3">
        <v>1.069</v>
      </c>
      <c r="C33">
        <f>C32*B33</f>
        <v>1.445432704759773</v>
      </c>
      <c r="I33" t="s">
        <v>40</v>
      </c>
    </row>
    <row r="34" spans="1:9" x14ac:dyDescent="0.2">
      <c r="A34">
        <v>2019</v>
      </c>
      <c r="B34" s="3">
        <v>1.069</v>
      </c>
      <c r="C34">
        <f>C33*B34</f>
        <v>1.5451675613881972</v>
      </c>
    </row>
    <row r="35" spans="1:9" x14ac:dyDescent="0.2">
      <c r="C35" t="s">
        <v>41</v>
      </c>
    </row>
    <row r="36" spans="1:9" x14ac:dyDescent="0.2">
      <c r="C36" t="s">
        <v>50</v>
      </c>
    </row>
    <row r="37" spans="1:9" x14ac:dyDescent="0.2">
      <c r="C37" t="s">
        <v>42</v>
      </c>
    </row>
  </sheetData>
  <mergeCells count="13">
    <mergeCell ref="A5:A6"/>
    <mergeCell ref="A1:J1"/>
    <mergeCell ref="A2:J2"/>
    <mergeCell ref="F5:I5"/>
    <mergeCell ref="J5:J6"/>
    <mergeCell ref="C5:C6"/>
    <mergeCell ref="D5:D6"/>
    <mergeCell ref="E5:E6"/>
    <mergeCell ref="K5:K6"/>
    <mergeCell ref="M5:M6"/>
    <mergeCell ref="N5:N6"/>
    <mergeCell ref="L5:L6"/>
    <mergeCell ref="B5:B6"/>
  </mergeCells>
  <phoneticPr fontId="0" type="noConversion"/>
  <pageMargins left="0.59055118110236227" right="0.59055118110236227" top="0.59055118110236227" bottom="0.59055118110236227" header="0.51181102362204722" footer="0.51181102362204722"/>
  <pageSetup paperSize="9" scale="5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K47"/>
  <sheetViews>
    <sheetView tabSelected="1" zoomScale="70" zoomScaleNormal="70" workbookViewId="0">
      <selection activeCell="J10" sqref="J10:P10"/>
    </sheetView>
  </sheetViews>
  <sheetFormatPr defaultRowHeight="15" x14ac:dyDescent="0.25"/>
  <cols>
    <col min="1" max="1" width="6.5703125" style="47" customWidth="1"/>
    <col min="2" max="2" width="26.5703125" style="47" customWidth="1"/>
    <col min="3" max="16" width="9.140625" style="47" customWidth="1"/>
    <col min="17" max="17" width="8.5703125" style="47" customWidth="1"/>
    <col min="18" max="19" width="9.140625" style="47" customWidth="1"/>
    <col min="20" max="20" width="11.140625" style="47" customWidth="1"/>
    <col min="21" max="21" width="9.7109375" style="47" customWidth="1"/>
    <col min="22" max="22" width="12.7109375" style="47" customWidth="1"/>
    <col min="23" max="23" width="12.42578125" style="47" customWidth="1"/>
    <col min="24" max="16384" width="9.140625" style="47"/>
  </cols>
  <sheetData>
    <row r="1" spans="1:219" x14ac:dyDescent="0.25">
      <c r="A1" s="45"/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46"/>
      <c r="AN1" s="46"/>
      <c r="AO1" s="46"/>
      <c r="AP1" s="46"/>
      <c r="AQ1" s="46"/>
      <c r="AR1" s="46"/>
      <c r="AS1" s="46"/>
      <c r="AT1" s="46"/>
      <c r="AU1" s="46"/>
      <c r="AV1" s="46"/>
      <c r="AW1" s="46"/>
      <c r="AX1" s="46"/>
      <c r="AY1" s="46"/>
      <c r="AZ1" s="46"/>
      <c r="BA1" s="46"/>
      <c r="BB1" s="46"/>
      <c r="BC1" s="46"/>
      <c r="BD1" s="46"/>
      <c r="BE1" s="46"/>
      <c r="BF1" s="46"/>
      <c r="BG1" s="46"/>
      <c r="BH1" s="46"/>
      <c r="BI1" s="46"/>
      <c r="BJ1" s="46"/>
      <c r="BK1" s="46"/>
      <c r="BL1" s="46"/>
      <c r="BM1" s="46"/>
      <c r="BN1" s="46"/>
      <c r="BO1" s="46"/>
      <c r="BP1" s="46"/>
      <c r="BQ1" s="46"/>
      <c r="BR1" s="46"/>
      <c r="BS1" s="46"/>
      <c r="BT1" s="46"/>
      <c r="BU1" s="46"/>
      <c r="BV1" s="46"/>
      <c r="BW1" s="46"/>
      <c r="BX1" s="46"/>
      <c r="BY1" s="46"/>
      <c r="BZ1" s="46"/>
      <c r="CA1" s="46"/>
      <c r="CB1" s="46"/>
      <c r="CC1" s="46"/>
      <c r="CD1" s="46"/>
      <c r="CE1" s="46"/>
      <c r="CF1" s="46"/>
      <c r="CG1" s="46"/>
      <c r="CH1" s="46"/>
      <c r="CI1" s="46"/>
      <c r="CJ1" s="46"/>
      <c r="CK1" s="46"/>
      <c r="CL1" s="46"/>
      <c r="CM1" s="46"/>
      <c r="CN1" s="46"/>
      <c r="CO1" s="46"/>
      <c r="CP1" s="46"/>
      <c r="CQ1" s="46"/>
      <c r="CR1" s="46"/>
      <c r="CS1" s="46"/>
      <c r="CT1" s="46"/>
      <c r="CU1" s="46"/>
      <c r="CV1" s="46"/>
      <c r="CW1" s="46"/>
      <c r="CX1" s="46"/>
      <c r="CY1" s="46"/>
      <c r="CZ1" s="46"/>
      <c r="DA1" s="46"/>
      <c r="DB1" s="46"/>
      <c r="DC1" s="46"/>
      <c r="DD1" s="46"/>
      <c r="DE1" s="46"/>
      <c r="DF1" s="46"/>
      <c r="DG1" s="46"/>
      <c r="DH1" s="46"/>
      <c r="DI1" s="46"/>
      <c r="DJ1" s="46"/>
      <c r="DK1" s="46"/>
      <c r="DL1" s="46"/>
      <c r="DM1" s="46"/>
      <c r="DN1" s="46"/>
      <c r="DO1" s="46"/>
      <c r="DP1" s="46"/>
      <c r="DQ1" s="46"/>
      <c r="DR1" s="46"/>
      <c r="DS1" s="46"/>
      <c r="DT1" s="46"/>
      <c r="DU1" s="46"/>
      <c r="DV1" s="46"/>
      <c r="DW1" s="46"/>
      <c r="DX1" s="46"/>
      <c r="DY1" s="46"/>
      <c r="DZ1" s="46"/>
      <c r="EA1" s="46"/>
      <c r="EB1" s="46"/>
      <c r="EC1" s="46"/>
      <c r="ED1" s="46"/>
      <c r="EE1" s="46"/>
      <c r="EF1" s="46"/>
      <c r="EG1" s="46"/>
      <c r="EH1" s="46"/>
      <c r="EI1" s="46"/>
      <c r="EJ1" s="46"/>
      <c r="EK1" s="46"/>
      <c r="EL1" s="46"/>
      <c r="EM1" s="46"/>
      <c r="EN1" s="46"/>
      <c r="EO1" s="46"/>
      <c r="EP1" s="46"/>
      <c r="EQ1" s="46"/>
      <c r="ER1" s="46"/>
      <c r="ES1" s="46"/>
      <c r="ET1" s="46"/>
      <c r="EU1" s="46"/>
      <c r="EV1" s="46"/>
      <c r="EW1" s="46"/>
      <c r="EX1" s="46"/>
      <c r="EY1" s="46"/>
      <c r="EZ1" s="46"/>
      <c r="FA1" s="46"/>
      <c r="FB1" s="46"/>
      <c r="FC1" s="46"/>
      <c r="FD1" s="46"/>
      <c r="FE1" s="46"/>
      <c r="FF1" s="46"/>
      <c r="FG1" s="46"/>
      <c r="FH1" s="46"/>
      <c r="FI1" s="46"/>
      <c r="FJ1" s="46"/>
      <c r="FK1" s="46"/>
      <c r="FL1" s="46"/>
      <c r="FM1" s="46"/>
      <c r="FN1" s="46"/>
      <c r="FO1" s="46"/>
      <c r="FP1" s="46"/>
      <c r="FQ1" s="46"/>
      <c r="FR1" s="46"/>
      <c r="FS1" s="46"/>
      <c r="FT1" s="46"/>
      <c r="FU1" s="46"/>
      <c r="FV1" s="46"/>
      <c r="FW1" s="46"/>
      <c r="FX1" s="46"/>
      <c r="FY1" s="46"/>
      <c r="FZ1" s="46"/>
      <c r="GA1" s="46"/>
      <c r="GB1" s="46"/>
      <c r="GC1" s="46"/>
      <c r="GD1" s="46"/>
      <c r="GE1" s="46"/>
      <c r="GF1" s="46"/>
      <c r="GG1" s="46"/>
      <c r="GH1" s="46"/>
      <c r="GI1" s="46"/>
      <c r="GJ1" s="46"/>
      <c r="GK1" s="46"/>
      <c r="GL1" s="46"/>
      <c r="GM1" s="46"/>
      <c r="GN1" s="46"/>
      <c r="GO1" s="46"/>
      <c r="GP1" s="46"/>
      <c r="GQ1" s="46"/>
      <c r="GR1" s="46"/>
      <c r="GS1" s="46"/>
      <c r="GT1" s="46"/>
      <c r="GU1" s="46"/>
      <c r="GV1" s="46"/>
      <c r="GW1" s="46"/>
      <c r="GX1" s="46"/>
      <c r="GY1" s="46"/>
      <c r="GZ1" s="46"/>
      <c r="HA1" s="46"/>
      <c r="HB1" s="46"/>
      <c r="HC1" s="46"/>
      <c r="HD1" s="46"/>
    </row>
    <row r="3" spans="1:219" x14ac:dyDescent="0.25">
      <c r="S3" s="265" t="s">
        <v>51</v>
      </c>
      <c r="T3" s="302"/>
      <c r="U3" s="302"/>
      <c r="V3" s="302"/>
      <c r="W3" s="302"/>
    </row>
    <row r="4" spans="1:219" x14ac:dyDescent="0.25">
      <c r="S4" s="303" t="s">
        <v>52</v>
      </c>
      <c r="T4" s="304"/>
      <c r="U4" s="304"/>
      <c r="V4" s="304"/>
      <c r="W4" s="304"/>
    </row>
    <row r="5" spans="1:219" ht="15" customHeight="1" x14ac:dyDescent="0.25">
      <c r="A5" s="317" t="s">
        <v>141</v>
      </c>
      <c r="B5" s="317"/>
      <c r="C5" s="317"/>
      <c r="D5" s="317"/>
      <c r="E5" s="317"/>
      <c r="F5" s="317"/>
      <c r="G5" s="317"/>
      <c r="H5" s="317"/>
      <c r="I5" s="317"/>
      <c r="J5" s="317"/>
      <c r="K5" s="317"/>
      <c r="L5" s="317"/>
      <c r="M5" s="317"/>
      <c r="N5" s="317"/>
      <c r="O5" s="317"/>
      <c r="P5" s="317"/>
      <c r="Q5" s="317"/>
      <c r="R5" s="317"/>
      <c r="S5" s="304"/>
      <c r="T5" s="304"/>
      <c r="U5" s="304"/>
      <c r="V5" s="304"/>
      <c r="W5" s="304"/>
    </row>
    <row r="6" spans="1:219" ht="15" customHeight="1" x14ac:dyDescent="0.25">
      <c r="A6" s="317"/>
      <c r="B6" s="317"/>
      <c r="C6" s="317"/>
      <c r="D6" s="317"/>
      <c r="E6" s="317"/>
      <c r="F6" s="317"/>
      <c r="G6" s="317"/>
      <c r="H6" s="317"/>
      <c r="I6" s="317"/>
      <c r="J6" s="317"/>
      <c r="K6" s="317"/>
      <c r="L6" s="317"/>
      <c r="M6" s="317"/>
      <c r="N6" s="317"/>
      <c r="O6" s="317"/>
      <c r="P6" s="317"/>
      <c r="Q6" s="317"/>
      <c r="R6" s="317"/>
      <c r="S6" s="304"/>
      <c r="T6" s="304"/>
      <c r="U6" s="304"/>
      <c r="V6" s="304"/>
      <c r="W6" s="304"/>
    </row>
    <row r="7" spans="1:219" ht="15" customHeight="1" x14ac:dyDescent="0.25">
      <c r="A7" s="317"/>
      <c r="B7" s="317"/>
      <c r="C7" s="317"/>
      <c r="D7" s="317"/>
      <c r="E7" s="317"/>
      <c r="F7" s="317"/>
      <c r="G7" s="317"/>
      <c r="H7" s="317"/>
      <c r="I7" s="317"/>
      <c r="J7" s="317"/>
      <c r="K7" s="317"/>
      <c r="L7" s="317"/>
      <c r="M7" s="317"/>
      <c r="N7" s="317"/>
      <c r="O7" s="317"/>
      <c r="P7" s="317"/>
      <c r="Q7" s="317"/>
      <c r="R7" s="317"/>
      <c r="S7" s="254" t="s">
        <v>53</v>
      </c>
      <c r="T7" s="302"/>
      <c r="U7" s="302"/>
      <c r="V7" s="302"/>
      <c r="W7" s="302"/>
    </row>
    <row r="8" spans="1:219" ht="16.5" customHeight="1" x14ac:dyDescent="0.25">
      <c r="A8" s="317"/>
      <c r="B8" s="317"/>
      <c r="C8" s="317"/>
      <c r="D8" s="317"/>
      <c r="E8" s="317"/>
      <c r="F8" s="317"/>
      <c r="G8" s="317"/>
      <c r="H8" s="317"/>
      <c r="I8" s="317"/>
      <c r="J8" s="317"/>
      <c r="K8" s="317"/>
      <c r="L8" s="317"/>
      <c r="M8" s="317"/>
      <c r="N8" s="317"/>
      <c r="O8" s="317"/>
      <c r="P8" s="317"/>
      <c r="Q8" s="317"/>
      <c r="R8" s="317"/>
      <c r="U8" s="305" t="s">
        <v>91</v>
      </c>
      <c r="V8" s="302"/>
      <c r="W8" s="302"/>
    </row>
    <row r="9" spans="1:219" ht="15.75" thickBot="1" x14ac:dyDescent="0.3">
      <c r="A9" s="49"/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</row>
    <row r="10" spans="1:219" ht="61.5" customHeight="1" thickTop="1" thickBot="1" x14ac:dyDescent="0.3">
      <c r="A10" s="50"/>
      <c r="B10" s="51"/>
      <c r="C10" s="306" t="s">
        <v>135</v>
      </c>
      <c r="D10" s="307"/>
      <c r="E10" s="307"/>
      <c r="F10" s="308"/>
      <c r="G10" s="308"/>
      <c r="H10" s="308"/>
      <c r="I10" s="309"/>
      <c r="J10" s="310" t="s">
        <v>54</v>
      </c>
      <c r="K10" s="311"/>
      <c r="L10" s="311"/>
      <c r="M10" s="312"/>
      <c r="N10" s="312"/>
      <c r="O10" s="312"/>
      <c r="P10" s="313"/>
      <c r="Q10" s="314" t="s">
        <v>114</v>
      </c>
      <c r="R10" s="315"/>
      <c r="S10" s="315"/>
      <c r="T10" s="315"/>
      <c r="U10" s="315"/>
      <c r="V10" s="315"/>
      <c r="W10" s="316"/>
      <c r="X10" s="52"/>
      <c r="Y10" s="52"/>
      <c r="Z10" s="52"/>
      <c r="AA10" s="52"/>
      <c r="AB10" s="52"/>
      <c r="AC10" s="52"/>
      <c r="AD10" s="52"/>
      <c r="AE10" s="52"/>
      <c r="AF10" s="52"/>
      <c r="AG10" s="52"/>
      <c r="AH10" s="52"/>
      <c r="AI10" s="52"/>
      <c r="AJ10" s="52"/>
      <c r="AK10" s="52"/>
      <c r="AL10" s="52"/>
      <c r="AM10" s="52"/>
      <c r="AN10" s="52"/>
      <c r="AO10" s="52"/>
      <c r="AP10" s="52"/>
      <c r="AQ10" s="52"/>
      <c r="AR10" s="52"/>
      <c r="AS10" s="52"/>
      <c r="AT10" s="52"/>
      <c r="AU10" s="52"/>
      <c r="AV10" s="52"/>
      <c r="AW10" s="52"/>
      <c r="AX10" s="52"/>
      <c r="AY10" s="52"/>
      <c r="AZ10" s="52"/>
      <c r="BA10" s="52"/>
      <c r="BB10" s="52"/>
      <c r="BC10" s="52"/>
      <c r="BD10" s="52"/>
      <c r="BE10" s="52"/>
      <c r="BF10" s="52"/>
      <c r="BG10" s="52"/>
      <c r="BH10" s="52"/>
      <c r="BI10" s="52"/>
      <c r="BJ10" s="52"/>
      <c r="BK10" s="52"/>
      <c r="BL10" s="52"/>
      <c r="BM10" s="52"/>
      <c r="BN10" s="52"/>
      <c r="BO10" s="52"/>
      <c r="BP10" s="52"/>
      <c r="BQ10" s="52"/>
      <c r="BR10" s="52"/>
      <c r="BS10" s="52"/>
      <c r="BT10" s="52"/>
      <c r="BU10" s="52"/>
      <c r="BV10" s="52"/>
      <c r="BW10" s="52"/>
      <c r="BX10" s="52"/>
      <c r="BY10" s="52"/>
      <c r="BZ10" s="52"/>
      <c r="CA10" s="52"/>
      <c r="CB10" s="52"/>
      <c r="CC10" s="52"/>
      <c r="CD10" s="52"/>
      <c r="CE10" s="52"/>
      <c r="CF10" s="52"/>
      <c r="CG10" s="52"/>
      <c r="CH10" s="52"/>
      <c r="CI10" s="52"/>
      <c r="CJ10" s="52"/>
      <c r="CK10" s="52"/>
      <c r="CL10" s="52"/>
      <c r="CM10" s="52"/>
      <c r="CN10" s="52"/>
      <c r="CO10" s="52"/>
      <c r="CP10" s="52"/>
      <c r="CQ10" s="52"/>
      <c r="CR10" s="52"/>
      <c r="CS10" s="52"/>
      <c r="CT10" s="52"/>
      <c r="CU10" s="52"/>
      <c r="CV10" s="52"/>
      <c r="CW10" s="52"/>
      <c r="CX10" s="52"/>
      <c r="CY10" s="52"/>
      <c r="CZ10" s="52"/>
      <c r="DA10" s="52"/>
      <c r="DB10" s="52"/>
      <c r="DC10" s="52"/>
      <c r="DD10" s="52"/>
      <c r="DE10" s="52"/>
      <c r="DF10" s="52"/>
      <c r="DG10" s="52"/>
      <c r="DH10" s="52"/>
      <c r="DI10" s="52"/>
      <c r="DJ10" s="52"/>
      <c r="DK10" s="52"/>
      <c r="DL10" s="52"/>
      <c r="DM10" s="52"/>
      <c r="DN10" s="52"/>
      <c r="DO10" s="52"/>
      <c r="DP10" s="52"/>
      <c r="DQ10" s="52"/>
      <c r="DR10" s="52"/>
      <c r="DS10" s="52"/>
      <c r="DT10" s="52"/>
      <c r="DU10" s="52"/>
      <c r="DV10" s="52"/>
      <c r="DW10" s="52"/>
      <c r="DX10" s="52"/>
      <c r="DY10" s="52"/>
      <c r="DZ10" s="52"/>
      <c r="EA10" s="52"/>
      <c r="EB10" s="52"/>
      <c r="EC10" s="52"/>
      <c r="ED10" s="52"/>
      <c r="EE10" s="52"/>
      <c r="EF10" s="52"/>
      <c r="EG10" s="52"/>
      <c r="EH10" s="52"/>
      <c r="EI10" s="52"/>
      <c r="EJ10" s="52"/>
      <c r="EK10" s="52"/>
      <c r="EL10" s="52"/>
      <c r="EM10" s="52"/>
      <c r="EN10" s="52"/>
      <c r="EO10" s="52"/>
      <c r="EP10" s="52"/>
      <c r="EQ10" s="52"/>
      <c r="ER10" s="52"/>
      <c r="ES10" s="52"/>
      <c r="ET10" s="52"/>
      <c r="EU10" s="52"/>
      <c r="EV10" s="52"/>
      <c r="EW10" s="52"/>
      <c r="EX10" s="52"/>
      <c r="EY10" s="52"/>
      <c r="EZ10" s="52"/>
      <c r="FA10" s="52"/>
      <c r="FB10" s="52"/>
      <c r="FC10" s="52"/>
      <c r="FD10" s="52"/>
      <c r="FE10" s="52"/>
      <c r="FF10" s="52"/>
      <c r="FG10" s="52"/>
      <c r="FH10" s="52"/>
      <c r="FI10" s="52"/>
      <c r="FJ10" s="52"/>
      <c r="FK10" s="52"/>
      <c r="FL10" s="52"/>
      <c r="FM10" s="52"/>
      <c r="FN10" s="52"/>
      <c r="FO10" s="52"/>
      <c r="FP10" s="52"/>
      <c r="FQ10" s="52"/>
      <c r="FR10" s="52"/>
      <c r="FS10" s="52"/>
      <c r="FT10" s="52"/>
      <c r="FU10" s="52"/>
      <c r="FV10" s="52"/>
      <c r="FW10" s="52"/>
      <c r="FX10" s="52"/>
      <c r="FY10" s="52"/>
      <c r="FZ10" s="52"/>
      <c r="GA10" s="52"/>
      <c r="GB10" s="52"/>
      <c r="GC10" s="52"/>
      <c r="GD10" s="52"/>
      <c r="GE10" s="52"/>
      <c r="GF10" s="52"/>
      <c r="GG10" s="52"/>
      <c r="GH10" s="52"/>
      <c r="GI10" s="52"/>
      <c r="GJ10" s="52"/>
      <c r="GK10" s="52"/>
      <c r="GL10" s="52"/>
      <c r="GM10" s="52"/>
      <c r="GN10" s="52"/>
      <c r="GO10" s="52"/>
      <c r="GP10" s="52"/>
      <c r="GQ10" s="52"/>
      <c r="GR10" s="52"/>
      <c r="GS10" s="52"/>
      <c r="GT10" s="52"/>
      <c r="GU10" s="52"/>
      <c r="GV10" s="52"/>
      <c r="GW10" s="52"/>
      <c r="GX10" s="52"/>
      <c r="GY10" s="52"/>
      <c r="GZ10" s="52"/>
      <c r="HA10" s="52"/>
      <c r="HB10" s="52"/>
      <c r="HC10" s="52"/>
      <c r="HD10" s="52"/>
      <c r="HE10" s="52"/>
      <c r="HF10" s="52"/>
      <c r="HG10" s="52"/>
      <c r="HH10" s="52"/>
      <c r="HI10" s="52"/>
      <c r="HJ10" s="52"/>
      <c r="HK10" s="52"/>
    </row>
    <row r="11" spans="1:219" ht="43.5" customHeight="1" x14ac:dyDescent="0.25">
      <c r="A11" s="298" t="s">
        <v>55</v>
      </c>
      <c r="B11" s="300" t="s">
        <v>56</v>
      </c>
      <c r="C11" s="292" t="s">
        <v>57</v>
      </c>
      <c r="D11" s="294" t="s">
        <v>58</v>
      </c>
      <c r="E11" s="296" t="s">
        <v>59</v>
      </c>
      <c r="F11" s="289" t="s">
        <v>60</v>
      </c>
      <c r="G11" s="290"/>
      <c r="H11" s="291"/>
      <c r="I11" s="287" t="s">
        <v>61</v>
      </c>
      <c r="J11" s="292" t="s">
        <v>57</v>
      </c>
      <c r="K11" s="294" t="s">
        <v>58</v>
      </c>
      <c r="L11" s="296" t="s">
        <v>59</v>
      </c>
      <c r="M11" s="289" t="s">
        <v>60</v>
      </c>
      <c r="N11" s="290"/>
      <c r="O11" s="291"/>
      <c r="P11" s="287" t="s">
        <v>61</v>
      </c>
      <c r="Q11" s="292" t="s">
        <v>57</v>
      </c>
      <c r="R11" s="294" t="s">
        <v>58</v>
      </c>
      <c r="S11" s="296" t="s">
        <v>59</v>
      </c>
      <c r="T11" s="289" t="s">
        <v>60</v>
      </c>
      <c r="U11" s="290"/>
      <c r="V11" s="291"/>
      <c r="W11" s="287" t="s">
        <v>61</v>
      </c>
    </row>
    <row r="12" spans="1:219" ht="59.25" customHeight="1" x14ac:dyDescent="0.25">
      <c r="A12" s="299"/>
      <c r="B12" s="301"/>
      <c r="C12" s="293"/>
      <c r="D12" s="295"/>
      <c r="E12" s="297"/>
      <c r="F12" s="53" t="s">
        <v>62</v>
      </c>
      <c r="G12" s="53" t="s">
        <v>63</v>
      </c>
      <c r="H12" s="53" t="s">
        <v>64</v>
      </c>
      <c r="I12" s="288"/>
      <c r="J12" s="293"/>
      <c r="K12" s="295"/>
      <c r="L12" s="297"/>
      <c r="M12" s="53" t="s">
        <v>65</v>
      </c>
      <c r="N12" s="53" t="s">
        <v>63</v>
      </c>
      <c r="O12" s="53" t="s">
        <v>64</v>
      </c>
      <c r="P12" s="288"/>
      <c r="Q12" s="293"/>
      <c r="R12" s="295"/>
      <c r="S12" s="297"/>
      <c r="T12" s="53" t="s">
        <v>65</v>
      </c>
      <c r="U12" s="53" t="s">
        <v>63</v>
      </c>
      <c r="V12" s="53" t="s">
        <v>64</v>
      </c>
      <c r="W12" s="288"/>
    </row>
    <row r="13" spans="1:219" x14ac:dyDescent="0.25">
      <c r="A13" s="54">
        <v>1</v>
      </c>
      <c r="B13" s="55">
        <v>2</v>
      </c>
      <c r="C13" s="56">
        <v>3</v>
      </c>
      <c r="D13" s="57">
        <v>4</v>
      </c>
      <c r="E13" s="57">
        <v>5</v>
      </c>
      <c r="F13" s="57">
        <v>6</v>
      </c>
      <c r="G13" s="57">
        <v>7</v>
      </c>
      <c r="H13" s="57">
        <v>8</v>
      </c>
      <c r="I13" s="58">
        <v>9</v>
      </c>
      <c r="J13" s="54">
        <v>10</v>
      </c>
      <c r="K13" s="57">
        <v>11</v>
      </c>
      <c r="L13" s="57">
        <v>12</v>
      </c>
      <c r="M13" s="57">
        <v>13</v>
      </c>
      <c r="N13" s="57">
        <v>14</v>
      </c>
      <c r="O13" s="57">
        <v>15</v>
      </c>
      <c r="P13" s="58">
        <v>16</v>
      </c>
      <c r="Q13" s="54">
        <v>17</v>
      </c>
      <c r="R13" s="58">
        <v>18</v>
      </c>
      <c r="S13" s="57">
        <v>19</v>
      </c>
      <c r="T13" s="58">
        <v>20</v>
      </c>
      <c r="U13" s="57">
        <v>21</v>
      </c>
      <c r="V13" s="58">
        <v>22</v>
      </c>
      <c r="W13" s="58">
        <v>23</v>
      </c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59"/>
      <c r="AN13" s="59"/>
      <c r="AO13" s="59"/>
      <c r="AP13" s="59"/>
      <c r="AQ13" s="59"/>
      <c r="AR13" s="59"/>
      <c r="AS13" s="59"/>
      <c r="AT13" s="59"/>
      <c r="AU13" s="59"/>
      <c r="AV13" s="59"/>
      <c r="AW13" s="59"/>
      <c r="AX13" s="59"/>
      <c r="AY13" s="59"/>
      <c r="AZ13" s="59"/>
      <c r="BA13" s="59"/>
      <c r="BB13" s="59"/>
      <c r="BC13" s="59"/>
      <c r="BD13" s="59"/>
      <c r="BE13" s="59"/>
      <c r="BF13" s="59"/>
      <c r="BG13" s="59"/>
      <c r="BH13" s="59"/>
      <c r="BI13" s="59"/>
      <c r="BJ13" s="59"/>
      <c r="BK13" s="59"/>
      <c r="BL13" s="59"/>
      <c r="BM13" s="59"/>
      <c r="BN13" s="59"/>
      <c r="BO13" s="59"/>
      <c r="BP13" s="59"/>
      <c r="BQ13" s="59"/>
      <c r="BR13" s="59"/>
      <c r="BS13" s="59"/>
      <c r="BT13" s="59"/>
      <c r="BU13" s="59"/>
      <c r="BV13" s="59"/>
      <c r="BW13" s="59"/>
      <c r="BX13" s="59"/>
      <c r="BY13" s="59"/>
      <c r="BZ13" s="59"/>
      <c r="CA13" s="59"/>
      <c r="CB13" s="59"/>
      <c r="CC13" s="59"/>
      <c r="CD13" s="59"/>
      <c r="CE13" s="59"/>
      <c r="CF13" s="59"/>
      <c r="CG13" s="59"/>
      <c r="CH13" s="59"/>
      <c r="CI13" s="59"/>
      <c r="CJ13" s="59"/>
      <c r="CK13" s="59"/>
      <c r="CL13" s="59"/>
      <c r="CM13" s="59"/>
      <c r="CN13" s="59"/>
      <c r="CO13" s="59"/>
      <c r="CP13" s="59"/>
      <c r="CQ13" s="59"/>
      <c r="CR13" s="59"/>
      <c r="CS13" s="59"/>
      <c r="CT13" s="59"/>
      <c r="CU13" s="59"/>
      <c r="CV13" s="59"/>
      <c r="CW13" s="59"/>
      <c r="CX13" s="59"/>
      <c r="CY13" s="59"/>
      <c r="CZ13" s="59"/>
      <c r="DA13" s="59"/>
      <c r="DB13" s="59"/>
      <c r="DC13" s="59"/>
      <c r="DD13" s="59"/>
      <c r="DE13" s="59"/>
      <c r="DF13" s="59"/>
      <c r="DG13" s="59"/>
      <c r="DH13" s="59"/>
      <c r="DI13" s="59"/>
      <c r="DJ13" s="59"/>
      <c r="DK13" s="59"/>
      <c r="DL13" s="59"/>
      <c r="DM13" s="59"/>
      <c r="DN13" s="59"/>
      <c r="DO13" s="59"/>
      <c r="DP13" s="59"/>
      <c r="DQ13" s="59"/>
      <c r="DR13" s="59"/>
      <c r="DS13" s="59"/>
      <c r="DT13" s="59"/>
      <c r="DU13" s="59"/>
      <c r="DV13" s="59"/>
      <c r="DW13" s="59"/>
      <c r="DX13" s="59"/>
      <c r="DY13" s="59"/>
      <c r="DZ13" s="59"/>
      <c r="EA13" s="59"/>
      <c r="EB13" s="59"/>
      <c r="EC13" s="59"/>
      <c r="ED13" s="59"/>
      <c r="EE13" s="59"/>
      <c r="EF13" s="59"/>
      <c r="EG13" s="59"/>
      <c r="EH13" s="59"/>
      <c r="EI13" s="59"/>
      <c r="EJ13" s="59"/>
      <c r="EK13" s="59"/>
      <c r="EL13" s="59"/>
      <c r="EM13" s="59"/>
      <c r="EN13" s="59"/>
      <c r="EO13" s="59"/>
      <c r="EP13" s="59"/>
      <c r="EQ13" s="59"/>
      <c r="ER13" s="59"/>
      <c r="ES13" s="59"/>
      <c r="ET13" s="59"/>
      <c r="EU13" s="59"/>
      <c r="EV13" s="59"/>
      <c r="EW13" s="59"/>
      <c r="EX13" s="59"/>
      <c r="EY13" s="59"/>
      <c r="EZ13" s="59"/>
      <c r="FA13" s="59"/>
      <c r="FB13" s="59"/>
      <c r="FC13" s="59"/>
      <c r="FD13" s="59"/>
      <c r="FE13" s="59"/>
      <c r="FF13" s="59"/>
      <c r="FG13" s="59"/>
      <c r="FH13" s="59"/>
      <c r="FI13" s="59"/>
      <c r="FJ13" s="59"/>
      <c r="FK13" s="59"/>
      <c r="FL13" s="59"/>
      <c r="FM13" s="59"/>
      <c r="FN13" s="59"/>
      <c r="FO13" s="59"/>
      <c r="FP13" s="59"/>
      <c r="FQ13" s="59"/>
      <c r="FR13" s="59"/>
      <c r="FS13" s="59"/>
      <c r="FT13" s="59"/>
      <c r="FU13" s="59"/>
      <c r="FV13" s="59"/>
      <c r="FW13" s="59"/>
      <c r="FX13" s="59"/>
      <c r="FY13" s="59"/>
      <c r="FZ13" s="59"/>
      <c r="GA13" s="59"/>
      <c r="GB13" s="59"/>
      <c r="GC13" s="59"/>
      <c r="GD13" s="59"/>
      <c r="GE13" s="59"/>
      <c r="GF13" s="59"/>
      <c r="GG13" s="59"/>
      <c r="GH13" s="59"/>
      <c r="GI13" s="59"/>
      <c r="GJ13" s="59"/>
      <c r="GK13" s="59"/>
      <c r="GL13" s="59"/>
      <c r="GM13" s="59"/>
      <c r="GN13" s="59"/>
      <c r="GO13" s="59"/>
      <c r="GP13" s="59"/>
      <c r="GQ13" s="59"/>
      <c r="GR13" s="59"/>
      <c r="GS13" s="59"/>
      <c r="GT13" s="59"/>
      <c r="GU13" s="59"/>
      <c r="GV13" s="59"/>
      <c r="GW13" s="59"/>
      <c r="GX13" s="59"/>
      <c r="GY13" s="59"/>
      <c r="GZ13" s="59"/>
      <c r="HA13" s="59"/>
      <c r="HB13" s="59"/>
      <c r="HC13" s="59"/>
      <c r="HD13" s="59"/>
      <c r="HE13" s="59"/>
      <c r="HF13" s="59"/>
      <c r="HG13" s="59"/>
      <c r="HH13" s="59"/>
      <c r="HI13" s="59"/>
      <c r="HJ13" s="59"/>
      <c r="HK13" s="59"/>
    </row>
    <row r="14" spans="1:219" ht="26.25" thickBot="1" x14ac:dyDescent="0.3">
      <c r="A14" s="60">
        <v>1</v>
      </c>
      <c r="B14" s="61" t="s">
        <v>66</v>
      </c>
      <c r="C14" s="84"/>
      <c r="D14" s="63"/>
      <c r="E14" s="63"/>
      <c r="F14" s="63"/>
      <c r="G14" s="63"/>
      <c r="H14" s="63"/>
      <c r="I14" s="61"/>
      <c r="J14" s="62"/>
      <c r="K14" s="63"/>
      <c r="L14" s="63"/>
      <c r="M14" s="63"/>
      <c r="N14" s="63"/>
      <c r="O14" s="63"/>
      <c r="P14" s="61"/>
      <c r="Q14" s="64"/>
      <c r="R14" s="65"/>
      <c r="S14" s="66"/>
      <c r="T14" s="66"/>
      <c r="U14" s="66"/>
      <c r="V14" s="66"/>
      <c r="W14" s="67"/>
    </row>
    <row r="15" spans="1:219" ht="16.5" thickTop="1" thickBot="1" x14ac:dyDescent="0.3">
      <c r="A15" s="68" t="s">
        <v>67</v>
      </c>
      <c r="B15" s="83"/>
      <c r="C15" s="84"/>
      <c r="D15" s="63"/>
      <c r="E15" s="69"/>
      <c r="F15" s="69"/>
      <c r="G15" s="69"/>
      <c r="H15" s="69"/>
      <c r="I15" s="70"/>
      <c r="J15" s="71"/>
      <c r="K15" s="63"/>
      <c r="L15" s="69"/>
      <c r="M15" s="69"/>
      <c r="N15" s="69"/>
      <c r="O15" s="69"/>
      <c r="P15" s="70"/>
      <c r="Q15" s="64"/>
      <c r="R15" s="65"/>
      <c r="S15" s="72"/>
      <c r="T15" s="72"/>
      <c r="U15" s="72"/>
      <c r="V15" s="72"/>
      <c r="W15" s="73"/>
    </row>
    <row r="16" spans="1:219" ht="90" thickTop="1" x14ac:dyDescent="0.25">
      <c r="A16" s="74" t="s">
        <v>68</v>
      </c>
      <c r="B16" s="83" t="s">
        <v>136</v>
      </c>
      <c r="C16" s="76" t="s">
        <v>69</v>
      </c>
      <c r="D16" s="76">
        <v>6</v>
      </c>
      <c r="E16" s="76">
        <v>1586</v>
      </c>
      <c r="F16" s="76">
        <v>3806.4</v>
      </c>
      <c r="G16" s="77">
        <v>9516</v>
      </c>
      <c r="H16" s="76"/>
      <c r="I16" s="77">
        <v>13322.4</v>
      </c>
      <c r="J16" s="78" t="s">
        <v>69</v>
      </c>
      <c r="K16" s="75">
        <v>6</v>
      </c>
      <c r="L16" s="79">
        <v>443.01675977653628</v>
      </c>
      <c r="M16" s="76">
        <v>1063.2402234636872</v>
      </c>
      <c r="N16" s="76">
        <v>2658.1005586592178</v>
      </c>
      <c r="O16" s="76"/>
      <c r="P16" s="80">
        <v>3721.3407821229048</v>
      </c>
      <c r="Q16" s="81" t="s">
        <v>69</v>
      </c>
      <c r="R16" s="78">
        <v>6</v>
      </c>
      <c r="S16" s="79">
        <v>1692.3240223463686</v>
      </c>
      <c r="T16" s="76">
        <v>4061.5776536312842</v>
      </c>
      <c r="U16" s="76">
        <v>10153.94413407821</v>
      </c>
      <c r="V16" s="76"/>
      <c r="W16" s="76">
        <v>14215.521787709495</v>
      </c>
    </row>
    <row r="17" spans="1:23" ht="63.75" x14ac:dyDescent="0.25">
      <c r="A17" s="82"/>
      <c r="B17" s="83" t="s">
        <v>137</v>
      </c>
      <c r="C17" s="76" t="s">
        <v>69</v>
      </c>
      <c r="D17" s="76">
        <v>2</v>
      </c>
      <c r="E17" s="76">
        <v>215</v>
      </c>
      <c r="F17" s="76">
        <v>172</v>
      </c>
      <c r="G17" s="77">
        <v>430</v>
      </c>
      <c r="H17" s="77"/>
      <c r="I17" s="77">
        <v>602</v>
      </c>
      <c r="J17" s="78" t="s">
        <v>69</v>
      </c>
      <c r="K17" s="75">
        <v>2</v>
      </c>
      <c r="L17" s="79">
        <v>60.055865921787706</v>
      </c>
      <c r="M17" s="76">
        <v>48.044692737430168</v>
      </c>
      <c r="N17" s="76">
        <v>120.11173184357541</v>
      </c>
      <c r="O17" s="77"/>
      <c r="P17" s="80">
        <v>168.15642458100558</v>
      </c>
      <c r="Q17" s="81" t="s">
        <v>69</v>
      </c>
      <c r="R17" s="78">
        <v>2</v>
      </c>
      <c r="S17" s="79">
        <v>229.41340782122901</v>
      </c>
      <c r="T17" s="76">
        <v>183.53072625698323</v>
      </c>
      <c r="U17" s="76">
        <v>458.82681564245803</v>
      </c>
      <c r="V17" s="76"/>
      <c r="W17" s="76">
        <v>642.35754189944123</v>
      </c>
    </row>
    <row r="18" spans="1:23" ht="63.75" x14ac:dyDescent="0.25">
      <c r="A18" s="82"/>
      <c r="B18" s="83" t="s">
        <v>138</v>
      </c>
      <c r="C18" s="76" t="s">
        <v>69</v>
      </c>
      <c r="D18" s="76">
        <v>2</v>
      </c>
      <c r="E18" s="76">
        <v>215</v>
      </c>
      <c r="F18" s="76">
        <v>172</v>
      </c>
      <c r="G18" s="77">
        <v>430</v>
      </c>
      <c r="H18" s="77"/>
      <c r="I18" s="77">
        <v>602</v>
      </c>
      <c r="J18" s="78" t="s">
        <v>69</v>
      </c>
      <c r="K18" s="75">
        <v>2</v>
      </c>
      <c r="L18" s="79">
        <v>60.055865921787706</v>
      </c>
      <c r="M18" s="76">
        <v>48.044692737430168</v>
      </c>
      <c r="N18" s="76">
        <v>120.11173184357541</v>
      </c>
      <c r="O18" s="77"/>
      <c r="P18" s="80">
        <v>168.15642458100558</v>
      </c>
      <c r="Q18" s="81" t="s">
        <v>69</v>
      </c>
      <c r="R18" s="78">
        <v>2</v>
      </c>
      <c r="S18" s="79">
        <v>229.41340782122901</v>
      </c>
      <c r="T18" s="76">
        <v>183.53072625698323</v>
      </c>
      <c r="U18" s="76">
        <v>458.82681564245803</v>
      </c>
      <c r="V18" s="76"/>
      <c r="W18" s="76">
        <v>642.35754189944123</v>
      </c>
    </row>
    <row r="19" spans="1:23" ht="63.75" x14ac:dyDescent="0.25">
      <c r="A19" s="82"/>
      <c r="B19" s="83" t="s">
        <v>139</v>
      </c>
      <c r="C19" s="76" t="s">
        <v>69</v>
      </c>
      <c r="D19" s="76">
        <v>6</v>
      </c>
      <c r="E19" s="76">
        <v>700</v>
      </c>
      <c r="F19" s="76">
        <v>1680</v>
      </c>
      <c r="G19" s="77">
        <v>4200</v>
      </c>
      <c r="H19" s="77"/>
      <c r="I19" s="77">
        <v>5880</v>
      </c>
      <c r="J19" s="78" t="s">
        <v>69</v>
      </c>
      <c r="K19" s="75">
        <v>6</v>
      </c>
      <c r="L19" s="79">
        <v>195.53072625698323</v>
      </c>
      <c r="M19" s="76">
        <v>469.27374301675974</v>
      </c>
      <c r="N19" s="76">
        <v>1173.1843575418993</v>
      </c>
      <c r="O19" s="77"/>
      <c r="P19" s="80">
        <v>1642.458100558659</v>
      </c>
      <c r="Q19" s="81" t="s">
        <v>69</v>
      </c>
      <c r="R19" s="78">
        <v>6</v>
      </c>
      <c r="S19" s="79">
        <v>746.92737430167585</v>
      </c>
      <c r="T19" s="76">
        <v>1792.6256983240223</v>
      </c>
      <c r="U19" s="76">
        <v>4481.5642458100556</v>
      </c>
      <c r="V19" s="76"/>
      <c r="W19" s="76">
        <v>6274.1899441340775</v>
      </c>
    </row>
    <row r="20" spans="1:23" ht="15.75" thickBot="1" x14ac:dyDescent="0.3">
      <c r="A20" s="82"/>
      <c r="B20" s="83"/>
      <c r="C20" s="84"/>
      <c r="D20" s="85"/>
      <c r="E20" s="77"/>
      <c r="F20" s="76"/>
      <c r="G20" s="77"/>
      <c r="H20" s="77"/>
      <c r="I20" s="77"/>
      <c r="J20" s="78"/>
      <c r="K20" s="75"/>
      <c r="L20" s="79"/>
      <c r="M20" s="76"/>
      <c r="N20" s="76"/>
      <c r="O20" s="77"/>
      <c r="P20" s="80"/>
      <c r="Q20" s="81"/>
      <c r="R20" s="78"/>
      <c r="S20" s="79"/>
      <c r="T20" s="76"/>
      <c r="U20" s="76"/>
      <c r="V20" s="76"/>
      <c r="W20" s="76"/>
    </row>
    <row r="21" spans="1:23" ht="16.5" thickTop="1" thickBot="1" x14ac:dyDescent="0.3">
      <c r="A21" s="82"/>
      <c r="B21" s="83"/>
      <c r="C21" s="84"/>
      <c r="D21" s="85"/>
      <c r="E21" s="77"/>
      <c r="F21" s="76"/>
      <c r="G21" s="77"/>
      <c r="H21" s="77"/>
      <c r="I21" s="77"/>
      <c r="J21" s="78"/>
      <c r="K21" s="75"/>
      <c r="L21" s="79"/>
      <c r="M21" s="76"/>
      <c r="N21" s="76"/>
      <c r="O21" s="77"/>
      <c r="P21" s="80"/>
      <c r="Q21" s="81"/>
      <c r="R21" s="78"/>
      <c r="S21" s="79"/>
      <c r="T21" s="76"/>
      <c r="U21" s="76"/>
      <c r="V21" s="76"/>
      <c r="W21" s="76"/>
    </row>
    <row r="22" spans="1:23" ht="16.5" thickTop="1" thickBot="1" x14ac:dyDescent="0.3">
      <c r="A22" s="82"/>
      <c r="B22" s="83"/>
      <c r="C22" s="84"/>
      <c r="D22" s="85"/>
      <c r="E22" s="77"/>
      <c r="F22" s="76"/>
      <c r="G22" s="77"/>
      <c r="H22" s="77"/>
      <c r="I22" s="77"/>
      <c r="J22" s="78"/>
      <c r="K22" s="75"/>
      <c r="L22" s="79"/>
      <c r="M22" s="76"/>
      <c r="N22" s="76"/>
      <c r="O22" s="77"/>
      <c r="P22" s="80"/>
      <c r="Q22" s="81"/>
      <c r="R22" s="78"/>
      <c r="S22" s="79"/>
      <c r="T22" s="76"/>
      <c r="U22" s="76"/>
      <c r="V22" s="76"/>
      <c r="W22" s="76"/>
    </row>
    <row r="23" spans="1:23" ht="16.5" thickTop="1" thickBot="1" x14ac:dyDescent="0.3">
      <c r="A23" s="82"/>
      <c r="B23" s="83"/>
      <c r="C23" s="84"/>
      <c r="D23" s="85"/>
      <c r="E23" s="77"/>
      <c r="F23" s="76"/>
      <c r="G23" s="77"/>
      <c r="H23" s="77"/>
      <c r="I23" s="77"/>
      <c r="J23" s="78"/>
      <c r="K23" s="75"/>
      <c r="L23" s="79"/>
      <c r="M23" s="76"/>
      <c r="N23" s="76"/>
      <c r="O23" s="77"/>
      <c r="P23" s="80"/>
      <c r="Q23" s="81"/>
      <c r="R23" s="78"/>
      <c r="S23" s="79"/>
      <c r="T23" s="76"/>
      <c r="U23" s="76"/>
      <c r="V23" s="76"/>
      <c r="W23" s="76"/>
    </row>
    <row r="24" spans="1:23" ht="16.5" customHeight="1" thickTop="1" thickBot="1" x14ac:dyDescent="0.3">
      <c r="A24" s="285" t="s">
        <v>70</v>
      </c>
      <c r="B24" s="286"/>
      <c r="C24" s="86"/>
      <c r="D24" s="86"/>
      <c r="E24" s="87"/>
      <c r="F24" s="88">
        <v>5830.4</v>
      </c>
      <c r="G24" s="88">
        <v>14576</v>
      </c>
      <c r="H24" s="88">
        <v>0</v>
      </c>
      <c r="I24" s="89">
        <v>20406.400000000001</v>
      </c>
      <c r="J24" s="86"/>
      <c r="K24" s="86"/>
      <c r="L24" s="87"/>
      <c r="M24" s="88">
        <v>1628.6033519553071</v>
      </c>
      <c r="N24" s="88">
        <v>4071.5083798882679</v>
      </c>
      <c r="O24" s="88">
        <v>0</v>
      </c>
      <c r="P24" s="90">
        <v>5700.1117318435754</v>
      </c>
      <c r="Q24" s="86"/>
      <c r="R24" s="86"/>
      <c r="S24" s="91"/>
      <c r="T24" s="88">
        <v>6221.2648044692723</v>
      </c>
      <c r="U24" s="88">
        <v>15553.162011173183</v>
      </c>
      <c r="V24" s="88">
        <v>0</v>
      </c>
      <c r="W24" s="90">
        <v>21774.426815642455</v>
      </c>
    </row>
    <row r="25" spans="1:23" ht="39.75" thickTop="1" thickBot="1" x14ac:dyDescent="0.3">
      <c r="A25" s="92" t="s">
        <v>13</v>
      </c>
      <c r="B25" s="93" t="s">
        <v>71</v>
      </c>
      <c r="C25" s="94"/>
      <c r="D25" s="95"/>
      <c r="E25" s="96"/>
      <c r="F25" s="97"/>
      <c r="G25" s="97"/>
      <c r="H25" s="97">
        <v>612.19200000000001</v>
      </c>
      <c r="I25" s="98">
        <v>612.19200000000001</v>
      </c>
      <c r="J25" s="94"/>
      <c r="K25" s="95"/>
      <c r="L25" s="96"/>
      <c r="M25" s="97"/>
      <c r="N25" s="97"/>
      <c r="O25" s="97">
        <v>171.00335195530727</v>
      </c>
      <c r="P25" s="98">
        <v>171.00335195530727</v>
      </c>
      <c r="Q25" s="99"/>
      <c r="R25" s="100"/>
      <c r="S25" s="101"/>
      <c r="T25" s="97"/>
      <c r="U25" s="97"/>
      <c r="V25" s="97">
        <v>653.23280446927367</v>
      </c>
      <c r="W25" s="98">
        <v>653.23280446927367</v>
      </c>
    </row>
    <row r="26" spans="1:23" ht="16.5" customHeight="1" thickTop="1" thickBot="1" x14ac:dyDescent="0.3">
      <c r="A26" s="283" t="s">
        <v>72</v>
      </c>
      <c r="B26" s="284"/>
      <c r="C26" s="102"/>
      <c r="D26" s="102"/>
      <c r="E26" s="103"/>
      <c r="F26" s="88">
        <v>5830.4</v>
      </c>
      <c r="G26" s="88">
        <v>14576</v>
      </c>
      <c r="H26" s="88">
        <v>612.19200000000001</v>
      </c>
      <c r="I26" s="104">
        <v>21018.592000000001</v>
      </c>
      <c r="J26" s="102"/>
      <c r="K26" s="102"/>
      <c r="L26" s="103"/>
      <c r="M26" s="105">
        <v>1628.6033519553071</v>
      </c>
      <c r="N26" s="105">
        <v>4071.5083798882679</v>
      </c>
      <c r="O26" s="105">
        <v>171.00335195530727</v>
      </c>
      <c r="P26" s="106">
        <v>5871.1150837988826</v>
      </c>
      <c r="Q26" s="102"/>
      <c r="R26" s="102"/>
      <c r="S26" s="103"/>
      <c r="T26" s="105">
        <v>6221.2648044692723</v>
      </c>
      <c r="U26" s="105">
        <v>15553.162011173183</v>
      </c>
      <c r="V26" s="105">
        <v>653.23280446927367</v>
      </c>
      <c r="W26" s="106">
        <v>22427.659620111728</v>
      </c>
    </row>
    <row r="27" spans="1:23" ht="75" customHeight="1" thickTop="1" thickBot="1" x14ac:dyDescent="0.3">
      <c r="A27" s="92" t="s">
        <v>16</v>
      </c>
      <c r="B27" s="93" t="s">
        <v>73</v>
      </c>
      <c r="C27" s="94"/>
      <c r="D27" s="95"/>
      <c r="E27" s="96"/>
      <c r="F27" s="97"/>
      <c r="G27" s="97"/>
      <c r="H27" s="97">
        <v>2101.8592000000003</v>
      </c>
      <c r="I27" s="98">
        <v>2101.8592000000003</v>
      </c>
      <c r="J27" s="94"/>
      <c r="K27" s="95"/>
      <c r="L27" s="96"/>
      <c r="M27" s="96"/>
      <c r="N27" s="96"/>
      <c r="O27" s="97">
        <v>587.11150837988828</v>
      </c>
      <c r="P27" s="98">
        <v>587.11150837988828</v>
      </c>
      <c r="Q27" s="99"/>
      <c r="R27" s="100"/>
      <c r="S27" s="101"/>
      <c r="T27" s="96"/>
      <c r="U27" s="96"/>
      <c r="V27" s="97">
        <v>2242.7659620111731</v>
      </c>
      <c r="W27" s="98">
        <v>2242.7659620111731</v>
      </c>
    </row>
    <row r="28" spans="1:23" ht="16.5" customHeight="1" thickTop="1" thickBot="1" x14ac:dyDescent="0.3">
      <c r="A28" s="283" t="s">
        <v>74</v>
      </c>
      <c r="B28" s="284"/>
      <c r="C28" s="102"/>
      <c r="D28" s="102"/>
      <c r="E28" s="103"/>
      <c r="F28" s="88">
        <v>5830.4</v>
      </c>
      <c r="G28" s="88">
        <v>14576</v>
      </c>
      <c r="H28" s="88">
        <v>2714.0512000000003</v>
      </c>
      <c r="I28" s="104">
        <v>23120.451200000003</v>
      </c>
      <c r="J28" s="102"/>
      <c r="K28" s="102"/>
      <c r="L28" s="103"/>
      <c r="M28" s="105">
        <v>1628.6033519553071</v>
      </c>
      <c r="N28" s="105">
        <v>4071.5083798882679</v>
      </c>
      <c r="O28" s="105">
        <v>758.11486033519554</v>
      </c>
      <c r="P28" s="106">
        <v>6458.2265921787712</v>
      </c>
      <c r="Q28" s="102"/>
      <c r="R28" s="102"/>
      <c r="S28" s="103"/>
      <c r="T28" s="105">
        <v>6221.2648044692723</v>
      </c>
      <c r="U28" s="105">
        <v>15553.162011173183</v>
      </c>
      <c r="V28" s="105">
        <v>2895.9987664804466</v>
      </c>
      <c r="W28" s="106">
        <v>24670.425582122902</v>
      </c>
    </row>
    <row r="29" spans="1:23" ht="16.5" thickTop="1" thickBot="1" x14ac:dyDescent="0.3">
      <c r="A29" s="107" t="s">
        <v>75</v>
      </c>
      <c r="B29" s="108" t="s">
        <v>76</v>
      </c>
      <c r="C29" s="109"/>
      <c r="D29" s="110"/>
      <c r="E29" s="111"/>
      <c r="F29" s="112"/>
      <c r="G29" s="112"/>
      <c r="H29" s="112">
        <v>2312.0451200000002</v>
      </c>
      <c r="I29" s="113">
        <v>2312.0451200000002</v>
      </c>
      <c r="J29" s="109"/>
      <c r="K29" s="110"/>
      <c r="L29" s="111"/>
      <c r="M29" s="111"/>
      <c r="N29" s="111"/>
      <c r="O29" s="112">
        <v>645.82265921787712</v>
      </c>
      <c r="P29" s="114">
        <v>645.82265921787712</v>
      </c>
      <c r="Q29" s="115"/>
      <c r="R29" s="116"/>
      <c r="S29" s="117"/>
      <c r="T29" s="111"/>
      <c r="U29" s="111"/>
      <c r="V29" s="112">
        <v>2467.0425582122903</v>
      </c>
      <c r="W29" s="114">
        <v>2467.0425582122903</v>
      </c>
    </row>
    <row r="30" spans="1:23" ht="39.75" thickTop="1" thickBot="1" x14ac:dyDescent="0.3">
      <c r="A30" s="118" t="s">
        <v>77</v>
      </c>
      <c r="B30" s="119" t="s">
        <v>78</v>
      </c>
      <c r="C30" s="120"/>
      <c r="D30" s="121"/>
      <c r="E30" s="122"/>
      <c r="F30" s="123"/>
      <c r="G30" s="123"/>
      <c r="H30" s="123">
        <v>462.40902400000004</v>
      </c>
      <c r="I30" s="113">
        <v>462.40902400000004</v>
      </c>
      <c r="J30" s="120"/>
      <c r="K30" s="121"/>
      <c r="L30" s="122"/>
      <c r="M30" s="122"/>
      <c r="N30" s="122"/>
      <c r="O30" s="122">
        <v>129.16453184357542</v>
      </c>
      <c r="P30" s="114">
        <v>129.16453184357542</v>
      </c>
      <c r="Q30" s="124"/>
      <c r="R30" s="125"/>
      <c r="S30" s="126"/>
      <c r="T30" s="122"/>
      <c r="U30" s="122"/>
      <c r="V30" s="122">
        <v>493.40851164245805</v>
      </c>
      <c r="W30" s="114">
        <v>493.40851164245805</v>
      </c>
    </row>
    <row r="31" spans="1:23" ht="16.5" customHeight="1" thickTop="1" thickBot="1" x14ac:dyDescent="0.3">
      <c r="A31" s="283" t="s">
        <v>79</v>
      </c>
      <c r="B31" s="284"/>
      <c r="C31" s="102"/>
      <c r="D31" s="102"/>
      <c r="E31" s="103"/>
      <c r="F31" s="127">
        <v>5830.4</v>
      </c>
      <c r="G31" s="127">
        <v>14576</v>
      </c>
      <c r="H31" s="127">
        <v>5488.5053440000011</v>
      </c>
      <c r="I31" s="128">
        <v>25894.905344000003</v>
      </c>
      <c r="J31" s="102"/>
      <c r="K31" s="102"/>
      <c r="L31" s="103"/>
      <c r="M31" s="129">
        <v>1628.6033519553071</v>
      </c>
      <c r="N31" s="129">
        <v>4071.5083798882679</v>
      </c>
      <c r="O31" s="129">
        <v>1533.102051396648</v>
      </c>
      <c r="P31" s="130">
        <v>7233.2137832402232</v>
      </c>
      <c r="Q31" s="102"/>
      <c r="R31" s="102"/>
      <c r="S31" s="103"/>
      <c r="T31" s="129">
        <v>6221.2648044692723</v>
      </c>
      <c r="U31" s="129">
        <v>15553.162011173183</v>
      </c>
      <c r="V31" s="129">
        <v>5856.449836335194</v>
      </c>
      <c r="W31" s="130">
        <v>27630.876651977647</v>
      </c>
    </row>
    <row r="32" spans="1:23" ht="39.75" customHeight="1" thickTop="1" thickBot="1" x14ac:dyDescent="0.3">
      <c r="A32" s="92" t="s">
        <v>20</v>
      </c>
      <c r="B32" s="93" t="s">
        <v>80</v>
      </c>
      <c r="C32" s="94"/>
      <c r="D32" s="95"/>
      <c r="E32" s="96"/>
      <c r="F32" s="97">
        <v>174.91199999999998</v>
      </c>
      <c r="G32" s="97">
        <v>437.28</v>
      </c>
      <c r="H32" s="97">
        <v>164.65516032000002</v>
      </c>
      <c r="I32" s="98">
        <v>776.84716032000006</v>
      </c>
      <c r="J32" s="94"/>
      <c r="K32" s="95"/>
      <c r="L32" s="96"/>
      <c r="M32" s="97">
        <v>48.85810055865921</v>
      </c>
      <c r="N32" s="97">
        <v>122.14525139664804</v>
      </c>
      <c r="O32" s="97">
        <v>45.993061541899436</v>
      </c>
      <c r="P32" s="98">
        <v>216.99641349720667</v>
      </c>
      <c r="Q32" s="131"/>
      <c r="R32" s="132"/>
      <c r="S32" s="133"/>
      <c r="T32" s="97">
        <v>186.63794413407817</v>
      </c>
      <c r="U32" s="97">
        <v>466.59486033519545</v>
      </c>
      <c r="V32" s="97">
        <v>175.69349509005582</v>
      </c>
      <c r="W32" s="98">
        <v>828.92629955932944</v>
      </c>
    </row>
    <row r="33" spans="1:24" ht="25.5" customHeight="1" thickTop="1" thickBot="1" x14ac:dyDescent="0.3">
      <c r="A33" s="275" t="s">
        <v>82</v>
      </c>
      <c r="B33" s="276"/>
      <c r="C33" s="134"/>
      <c r="D33" s="134"/>
      <c r="E33" s="135"/>
      <c r="F33" s="136">
        <v>6005.3119999999999</v>
      </c>
      <c r="G33" s="136">
        <v>15013.28</v>
      </c>
      <c r="H33" s="136">
        <v>5653.1605043200007</v>
      </c>
      <c r="I33" s="137">
        <v>26671.75250432</v>
      </c>
      <c r="J33" s="134"/>
      <c r="K33" s="134"/>
      <c r="L33" s="138"/>
      <c r="M33" s="135">
        <v>1677.4614525139664</v>
      </c>
      <c r="N33" s="135">
        <v>4193.6536312849157</v>
      </c>
      <c r="O33" s="135">
        <v>1579.0951129385473</v>
      </c>
      <c r="P33" s="139">
        <v>7450.2101967374301</v>
      </c>
      <c r="Q33" s="140"/>
      <c r="R33" s="141"/>
      <c r="S33" s="141"/>
      <c r="T33" s="135">
        <v>6407.9027486033501</v>
      </c>
      <c r="U33" s="135">
        <v>16019.756871508378</v>
      </c>
      <c r="V33" s="135">
        <v>6032.1433314252499</v>
      </c>
      <c r="W33" s="139">
        <v>28459.802951536978</v>
      </c>
    </row>
    <row r="34" spans="1:24" ht="68.25" customHeight="1" thickTop="1" thickBot="1" x14ac:dyDescent="0.3">
      <c r="A34" s="275" t="s">
        <v>83</v>
      </c>
      <c r="B34" s="276"/>
      <c r="C34" s="142"/>
      <c r="D34" s="142"/>
      <c r="E34" s="143"/>
      <c r="F34" s="143">
        <v>6005.3119999999999</v>
      </c>
      <c r="G34" s="143">
        <v>15013.28</v>
      </c>
      <c r="H34" s="143">
        <v>5653.1605043200007</v>
      </c>
      <c r="I34" s="144">
        <v>26671.75250432</v>
      </c>
      <c r="J34" s="277" t="s">
        <v>84</v>
      </c>
      <c r="K34" s="278"/>
      <c r="L34" s="279"/>
      <c r="M34" s="143">
        <v>1677.4614525139664</v>
      </c>
      <c r="N34" s="143">
        <v>4193.6536312849157</v>
      </c>
      <c r="O34" s="143">
        <v>1579.0951129385473</v>
      </c>
      <c r="P34" s="144">
        <v>7450.2101967374301</v>
      </c>
      <c r="Q34" s="280"/>
      <c r="R34" s="281"/>
      <c r="S34" s="282"/>
      <c r="T34" s="145">
        <v>6785.9690107709475</v>
      </c>
      <c r="U34" s="145">
        <v>16964.92252692737</v>
      </c>
      <c r="V34" s="145">
        <v>6388.0397879793391</v>
      </c>
      <c r="W34" s="139">
        <v>30138.931325677655</v>
      </c>
    </row>
    <row r="35" spans="1:24" ht="68.25" customHeight="1" thickTop="1" thickBot="1" x14ac:dyDescent="0.3">
      <c r="A35" s="268"/>
      <c r="B35" s="269"/>
      <c r="C35" s="142"/>
      <c r="D35" s="142"/>
      <c r="E35" s="143"/>
      <c r="F35" s="143"/>
      <c r="G35" s="143"/>
      <c r="H35" s="143"/>
      <c r="I35" s="144"/>
      <c r="J35" s="146"/>
      <c r="K35" s="146"/>
      <c r="L35" s="147"/>
      <c r="M35" s="143"/>
      <c r="N35" s="143"/>
      <c r="O35" s="143"/>
      <c r="P35" s="144"/>
      <c r="Q35" s="149"/>
      <c r="R35" s="150"/>
      <c r="S35" s="151"/>
      <c r="T35" s="145">
        <v>9697.5152352336354</v>
      </c>
      <c r="U35" s="145">
        <v>24243.788088084093</v>
      </c>
      <c r="V35" s="145">
        <v>8956.2255929121238</v>
      </c>
      <c r="W35" s="148">
        <v>42897.52891622985</v>
      </c>
    </row>
    <row r="36" spans="1:24" ht="68.25" customHeight="1" thickTop="1" thickBot="1" x14ac:dyDescent="0.3">
      <c r="A36" s="270"/>
      <c r="B36" s="271"/>
      <c r="C36" s="142"/>
      <c r="D36" s="142"/>
      <c r="E36" s="143"/>
      <c r="F36" s="143"/>
      <c r="G36" s="152"/>
      <c r="H36" s="152"/>
      <c r="I36" s="144"/>
      <c r="J36" s="142"/>
      <c r="K36" s="142"/>
      <c r="L36" s="153"/>
      <c r="M36" s="143"/>
      <c r="N36" s="152"/>
      <c r="O36" s="152"/>
      <c r="P36" s="144"/>
      <c r="Q36" s="272"/>
      <c r="R36" s="273"/>
      <c r="S36" s="274"/>
      <c r="T36" s="145">
        <v>6788.2604246635401</v>
      </c>
      <c r="U36" s="145">
        <v>16970.651661658863</v>
      </c>
      <c r="V36" s="145">
        <v>6269.3579150384867</v>
      </c>
      <c r="W36" s="189">
        <f>T36+U36+V36</f>
        <v>30028.270001360888</v>
      </c>
    </row>
    <row r="37" spans="1:24" ht="15.75" thickTop="1" x14ac:dyDescent="0.25">
      <c r="A37" s="266"/>
      <c r="B37" s="267"/>
      <c r="C37" s="267"/>
      <c r="D37" s="267"/>
      <c r="E37" s="267"/>
      <c r="F37" s="267"/>
      <c r="G37" s="267"/>
      <c r="H37" s="267"/>
      <c r="I37" s="267"/>
      <c r="J37" s="267"/>
      <c r="K37" s="267"/>
      <c r="L37" s="267"/>
      <c r="M37" s="267"/>
      <c r="N37" s="267"/>
      <c r="O37" s="267"/>
      <c r="P37" s="267"/>
    </row>
    <row r="38" spans="1:24" x14ac:dyDescent="0.25">
      <c r="A38" s="154"/>
      <c r="B38" s="155"/>
      <c r="C38" s="155"/>
      <c r="D38" s="155"/>
      <c r="E38" s="155"/>
      <c r="F38" s="155"/>
      <c r="G38" s="155"/>
      <c r="H38" s="155"/>
      <c r="I38" s="155"/>
      <c r="J38" s="155"/>
      <c r="K38" s="155"/>
      <c r="L38" s="155"/>
      <c r="M38" s="155"/>
      <c r="N38" s="155"/>
      <c r="O38" s="155"/>
      <c r="P38" s="155"/>
    </row>
    <row r="39" spans="1:24" x14ac:dyDescent="0.25">
      <c r="A39" s="263" t="s">
        <v>85</v>
      </c>
      <c r="B39" s="264"/>
      <c r="C39" s="264"/>
      <c r="D39" s="264"/>
      <c r="E39" s="264"/>
      <c r="F39" s="264"/>
      <c r="G39" s="264"/>
      <c r="H39" s="264"/>
      <c r="I39" s="156"/>
      <c r="J39" s="156"/>
      <c r="K39" s="156"/>
      <c r="L39" s="156"/>
      <c r="M39" s="156"/>
      <c r="N39" s="156"/>
      <c r="O39" s="156"/>
      <c r="P39" s="156"/>
    </row>
    <row r="40" spans="1:24" ht="15.75" customHeight="1" x14ac:dyDescent="0.25">
      <c r="A40" s="154"/>
      <c r="B40" s="155"/>
      <c r="C40" s="155"/>
      <c r="D40" s="155"/>
      <c r="E40" s="155"/>
      <c r="F40" s="155"/>
      <c r="G40" s="155"/>
      <c r="H40" s="155"/>
      <c r="I40" s="155"/>
      <c r="J40" s="155"/>
      <c r="K40" s="155"/>
      <c r="R40" s="190"/>
      <c r="S40" s="190"/>
      <c r="T40" s="190"/>
      <c r="U40" s="190"/>
      <c r="V40" s="190"/>
      <c r="W40" s="190"/>
      <c r="X40" s="157"/>
    </row>
    <row r="41" spans="1:24" ht="15.75" customHeight="1" x14ac:dyDescent="0.25">
      <c r="A41" s="263" t="s">
        <v>86</v>
      </c>
      <c r="B41" s="264"/>
      <c r="C41" s="264"/>
      <c r="D41" s="264"/>
      <c r="E41" s="264"/>
      <c r="F41" s="264"/>
      <c r="G41" s="264"/>
      <c r="H41" s="264"/>
      <c r="I41" s="156"/>
      <c r="J41" s="156"/>
      <c r="K41" s="156"/>
      <c r="L41" s="265"/>
      <c r="M41" s="265"/>
      <c r="N41" s="265"/>
      <c r="O41" s="265"/>
      <c r="P41" s="265"/>
      <c r="R41" s="191"/>
      <c r="S41" s="191"/>
      <c r="T41" s="191"/>
      <c r="U41" s="191"/>
      <c r="V41" s="191"/>
      <c r="W41" s="191"/>
    </row>
    <row r="42" spans="1:24" ht="30" customHeight="1" x14ac:dyDescent="0.3">
      <c r="A42" s="158"/>
      <c r="B42" s="259" t="s">
        <v>142</v>
      </c>
      <c r="C42" s="260"/>
      <c r="D42" s="260"/>
      <c r="E42" s="260"/>
      <c r="F42" s="260"/>
      <c r="G42" s="159"/>
      <c r="H42" s="159"/>
      <c r="I42" s="160" t="s">
        <v>87</v>
      </c>
      <c r="J42" s="159"/>
      <c r="K42" s="161"/>
      <c r="L42" s="161"/>
      <c r="M42" s="161"/>
      <c r="R42" s="192"/>
      <c r="S42" s="192"/>
      <c r="T42" s="192"/>
      <c r="U42" s="192"/>
      <c r="V42" s="192"/>
      <c r="W42" s="192"/>
    </row>
    <row r="43" spans="1:24" ht="18.75" x14ac:dyDescent="0.3">
      <c r="A43" s="162"/>
      <c r="B43" s="258" t="s">
        <v>88</v>
      </c>
      <c r="C43" s="258"/>
      <c r="D43" s="258"/>
      <c r="E43" s="258"/>
      <c r="F43" s="258"/>
      <c r="G43" s="163"/>
      <c r="H43" s="163"/>
      <c r="I43" s="163"/>
      <c r="J43" s="163"/>
      <c r="K43" s="163"/>
      <c r="L43" s="161"/>
      <c r="M43" s="161"/>
      <c r="R43" s="164"/>
      <c r="S43" s="164"/>
      <c r="T43" s="164"/>
      <c r="U43" s="164"/>
      <c r="V43" s="164"/>
      <c r="W43" s="164"/>
    </row>
    <row r="44" spans="1:24" ht="18.75" x14ac:dyDescent="0.3">
      <c r="A44" s="162"/>
      <c r="B44" s="259" t="s">
        <v>89</v>
      </c>
      <c r="C44" s="260"/>
      <c r="D44" s="260"/>
      <c r="E44" s="260"/>
      <c r="F44" s="260"/>
      <c r="G44" s="165"/>
      <c r="H44" s="165"/>
      <c r="I44" s="166" t="s">
        <v>90</v>
      </c>
      <c r="J44" s="165"/>
      <c r="K44" s="165"/>
      <c r="L44" s="161"/>
      <c r="M44" s="166"/>
      <c r="N44" s="167"/>
      <c r="O44" s="167"/>
      <c r="P44" s="167"/>
      <c r="R44" s="261"/>
      <c r="S44" s="262"/>
      <c r="T44" s="262"/>
      <c r="U44" s="262"/>
      <c r="V44" s="262"/>
      <c r="W44" s="262"/>
    </row>
    <row r="45" spans="1:24" x14ac:dyDescent="0.25">
      <c r="A45" s="162"/>
      <c r="B45" s="254"/>
      <c r="C45" s="254"/>
      <c r="D45" s="254"/>
      <c r="E45" s="254"/>
      <c r="F45" s="254"/>
      <c r="G45" s="254"/>
      <c r="H45" s="254"/>
      <c r="I45" s="254"/>
      <c r="J45" s="254"/>
      <c r="K45" s="254"/>
      <c r="L45" s="254"/>
      <c r="M45" s="254"/>
      <c r="N45" s="254"/>
      <c r="O45" s="254"/>
      <c r="P45" s="254"/>
      <c r="Q45" s="255"/>
      <c r="R45" s="256"/>
      <c r="S45" s="256"/>
      <c r="T45" s="257"/>
      <c r="U45" s="257"/>
      <c r="V45" s="257"/>
      <c r="W45" s="168"/>
    </row>
    <row r="46" spans="1:24" x14ac:dyDescent="0.25">
      <c r="B46" s="254"/>
      <c r="C46" s="254"/>
      <c r="D46" s="254"/>
      <c r="E46" s="254"/>
      <c r="F46" s="254"/>
      <c r="G46" s="254"/>
      <c r="H46" s="254"/>
      <c r="I46" s="254"/>
      <c r="J46" s="254"/>
      <c r="K46" s="254"/>
      <c r="L46" s="254"/>
      <c r="M46" s="254"/>
      <c r="N46" s="254"/>
      <c r="O46" s="254"/>
      <c r="P46" s="254"/>
    </row>
    <row r="47" spans="1:24" x14ac:dyDescent="0.25">
      <c r="B47" s="254"/>
      <c r="C47" s="254"/>
      <c r="D47" s="254"/>
      <c r="E47" s="254"/>
      <c r="F47" s="254"/>
    </row>
  </sheetData>
  <mergeCells count="53">
    <mergeCell ref="S3:W3"/>
    <mergeCell ref="S4:W6"/>
    <mergeCell ref="S7:W7"/>
    <mergeCell ref="U8:W8"/>
    <mergeCell ref="C10:I10"/>
    <mergeCell ref="J10:P10"/>
    <mergeCell ref="Q10:W10"/>
    <mergeCell ref="A5:R8"/>
    <mergeCell ref="A11:A12"/>
    <mergeCell ref="B11:B12"/>
    <mergeCell ref="C11:C12"/>
    <mergeCell ref="D11:D12"/>
    <mergeCell ref="E11:E12"/>
    <mergeCell ref="W11:W12"/>
    <mergeCell ref="P11:P12"/>
    <mergeCell ref="F11:H11"/>
    <mergeCell ref="I11:I12"/>
    <mergeCell ref="J11:J12"/>
    <mergeCell ref="K11:K12"/>
    <mergeCell ref="L11:L12"/>
    <mergeCell ref="M11:O11"/>
    <mergeCell ref="Q11:Q12"/>
    <mergeCell ref="R11:R12"/>
    <mergeCell ref="S11:S12"/>
    <mergeCell ref="T11:V11"/>
    <mergeCell ref="A33:B33"/>
    <mergeCell ref="A31:B31"/>
    <mergeCell ref="A24:B24"/>
    <mergeCell ref="A26:B26"/>
    <mergeCell ref="A28:B28"/>
    <mergeCell ref="A35:B35"/>
    <mergeCell ref="A36:B36"/>
    <mergeCell ref="Q36:S36"/>
    <mergeCell ref="A34:B34"/>
    <mergeCell ref="J34:L34"/>
    <mergeCell ref="Q34:S34"/>
    <mergeCell ref="A41:H41"/>
    <mergeCell ref="L41:P41"/>
    <mergeCell ref="B42:F42"/>
    <mergeCell ref="A37:P37"/>
    <mergeCell ref="A39:H39"/>
    <mergeCell ref="Q45:S45"/>
    <mergeCell ref="T45:V45"/>
    <mergeCell ref="B43:F43"/>
    <mergeCell ref="B44:F44"/>
    <mergeCell ref="R44:W44"/>
    <mergeCell ref="B46:F46"/>
    <mergeCell ref="G46:K46"/>
    <mergeCell ref="L46:P46"/>
    <mergeCell ref="B47:F47"/>
    <mergeCell ref="B45:F45"/>
    <mergeCell ref="G45:K45"/>
    <mergeCell ref="L45:P45"/>
  </mergeCells>
  <pageMargins left="0.70866141732283472" right="0.70866141732283472" top="0.74803149606299213" bottom="0.74803149606299213" header="0.31496062992125984" footer="0.31496062992125984"/>
  <pageSetup paperSize="9" scale="20" orientation="landscape" r:id="rId1"/>
  <drawing r:id="rId2"/>
  <legacyDrawing r:id="rId3"/>
  <oleObjects>
    <mc:AlternateContent xmlns:mc="http://schemas.openxmlformats.org/markup-compatibility/2006">
      <mc:Choice Requires="x14">
        <oleObject progId="Word.Picture.8" shapeId="1025" r:id="rId4">
          <objectPr defaultSize="0" autoPict="0" r:id="rId5">
            <anchor moveWithCells="1" sizeWithCells="1">
              <from>
                <xdr:col>7</xdr:col>
                <xdr:colOff>342900</xdr:colOff>
                <xdr:row>37</xdr:row>
                <xdr:rowOff>85725</xdr:rowOff>
              </from>
              <to>
                <xdr:col>10</xdr:col>
                <xdr:colOff>504825</xdr:colOff>
                <xdr:row>40</xdr:row>
                <xdr:rowOff>200025</xdr:rowOff>
              </to>
            </anchor>
          </objectPr>
        </oleObject>
      </mc:Choice>
      <mc:Fallback>
        <oleObject progId="Word.Picture.8" shapeId="1025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5"/>
  <sheetViews>
    <sheetView zoomScale="90" zoomScaleNormal="90" workbookViewId="0">
      <selection activeCell="C8" sqref="C8"/>
    </sheetView>
  </sheetViews>
  <sheetFormatPr defaultRowHeight="12.75" x14ac:dyDescent="0.2"/>
  <cols>
    <col min="1" max="1" width="10.28515625" style="193" customWidth="1"/>
    <col min="2" max="2" width="12.140625" style="193" customWidth="1"/>
    <col min="3" max="3" width="43" style="193" customWidth="1"/>
    <col min="4" max="4" width="12.28515625" style="193" customWidth="1"/>
    <col min="5" max="5" width="10.42578125" style="193" customWidth="1"/>
    <col min="6" max="6" width="11.28515625" style="193" customWidth="1"/>
    <col min="7" max="7" width="11.85546875" style="193" customWidth="1"/>
    <col min="8" max="8" width="10.42578125" style="193" customWidth="1"/>
    <col min="9" max="9" width="11.85546875" style="193" customWidth="1"/>
    <col min="10" max="10" width="14.85546875" style="193" customWidth="1"/>
    <col min="11" max="11" width="15.85546875" style="193" customWidth="1"/>
    <col min="12" max="12" width="9.5703125" style="193" customWidth="1"/>
    <col min="13" max="14" width="9.85546875" style="193" customWidth="1"/>
    <col min="15" max="15" width="9.7109375" style="193" customWidth="1"/>
    <col min="16" max="17" width="9.85546875" style="193" customWidth="1"/>
    <col min="18" max="18" width="11.28515625" style="193" customWidth="1"/>
    <col min="19" max="19" width="12" style="193" customWidth="1"/>
    <col min="20" max="20" width="11.7109375" style="193" customWidth="1"/>
    <col min="21" max="21" width="11.42578125" style="193" customWidth="1"/>
    <col min="22" max="22" width="11.7109375" style="193" customWidth="1"/>
    <col min="23" max="23" width="11.5703125" style="193" customWidth="1"/>
    <col min="24" max="24" width="14.42578125" style="193" customWidth="1"/>
    <col min="25" max="26" width="9.140625" style="193"/>
    <col min="27" max="27" width="11.7109375" style="193" customWidth="1"/>
    <col min="28" max="28" width="14.140625" style="193" customWidth="1"/>
    <col min="29" max="16384" width="9.140625" style="193"/>
  </cols>
  <sheetData>
    <row r="1" spans="1:34" x14ac:dyDescent="0.2">
      <c r="W1" s="194"/>
      <c r="X1" s="195"/>
      <c r="Y1" s="195"/>
      <c r="Z1" s="195"/>
      <c r="AA1" s="195"/>
      <c r="AB1" s="195"/>
      <c r="AC1" s="195"/>
      <c r="AD1" s="195"/>
      <c r="AE1" s="195"/>
      <c r="AF1" s="195"/>
      <c r="AG1" s="195"/>
      <c r="AH1" s="195"/>
    </row>
    <row r="2" spans="1:34" s="196" customFormat="1" ht="15" x14ac:dyDescent="0.25">
      <c r="B2" s="326" t="s">
        <v>105</v>
      </c>
      <c r="C2" s="326"/>
      <c r="D2" s="326"/>
      <c r="E2" s="326"/>
      <c r="F2" s="326"/>
      <c r="G2" s="326"/>
      <c r="H2" s="326"/>
      <c r="I2" s="326"/>
      <c r="J2" s="197" t="s">
        <v>140</v>
      </c>
      <c r="L2" s="327"/>
      <c r="M2" s="327"/>
      <c r="N2" s="327"/>
      <c r="O2" s="327"/>
      <c r="P2" s="327"/>
      <c r="Q2" s="327"/>
      <c r="R2" s="327"/>
      <c r="S2" s="327"/>
      <c r="T2" s="327"/>
      <c r="U2" s="327"/>
      <c r="V2" s="327"/>
    </row>
    <row r="3" spans="1:34" ht="13.5" thickBot="1" x14ac:dyDescent="0.25">
      <c r="L3" s="198"/>
      <c r="M3" s="198"/>
      <c r="N3" s="198"/>
      <c r="O3" s="198"/>
      <c r="P3" s="198"/>
      <c r="Q3" s="198"/>
      <c r="R3" s="199"/>
      <c r="S3" s="199"/>
      <c r="T3" s="199"/>
      <c r="U3" s="193">
        <v>2022</v>
      </c>
      <c r="V3" s="193" t="s">
        <v>106</v>
      </c>
      <c r="W3" s="195"/>
      <c r="X3" s="195"/>
      <c r="Y3" s="195"/>
      <c r="Z3" s="195"/>
      <c r="AA3" s="195"/>
      <c r="AB3" s="195"/>
      <c r="AC3" s="195"/>
      <c r="AD3" s="195"/>
      <c r="AE3" s="195"/>
      <c r="AF3" s="195"/>
      <c r="AG3" s="195"/>
      <c r="AH3" s="195"/>
    </row>
    <row r="4" spans="1:34" ht="15" customHeight="1" x14ac:dyDescent="0.2">
      <c r="A4" s="346" t="s">
        <v>107</v>
      </c>
      <c r="B4" s="349" t="s">
        <v>108</v>
      </c>
      <c r="C4" s="349" t="s">
        <v>109</v>
      </c>
      <c r="D4" s="352" t="s">
        <v>116</v>
      </c>
      <c r="E4" s="355" t="s">
        <v>81</v>
      </c>
      <c r="F4" s="356"/>
      <c r="G4" s="356"/>
      <c r="H4" s="357"/>
      <c r="I4" s="328" t="s">
        <v>117</v>
      </c>
      <c r="J4" s="329"/>
      <c r="K4" s="330"/>
      <c r="L4" s="328" t="s">
        <v>118</v>
      </c>
      <c r="M4" s="329"/>
      <c r="N4" s="329"/>
      <c r="O4" s="329"/>
      <c r="P4" s="329"/>
      <c r="Q4" s="330"/>
      <c r="R4" s="331" t="s">
        <v>110</v>
      </c>
      <c r="S4" s="334" t="s">
        <v>119</v>
      </c>
      <c r="T4" s="337" t="s">
        <v>120</v>
      </c>
      <c r="U4" s="340" t="s">
        <v>121</v>
      </c>
      <c r="V4" s="343" t="s">
        <v>111</v>
      </c>
      <c r="W4" s="195"/>
      <c r="X4" s="195"/>
      <c r="Y4" s="195"/>
      <c r="Z4" s="195"/>
      <c r="AA4" s="195"/>
      <c r="AB4" s="195"/>
      <c r="AC4" s="195"/>
      <c r="AD4" s="195"/>
      <c r="AE4" s="195"/>
      <c r="AF4" s="195"/>
      <c r="AG4" s="195"/>
      <c r="AH4" s="195"/>
    </row>
    <row r="5" spans="1:34" ht="72" customHeight="1" x14ac:dyDescent="0.2">
      <c r="A5" s="347"/>
      <c r="B5" s="350"/>
      <c r="C5" s="350"/>
      <c r="D5" s="353"/>
      <c r="E5" s="358" t="s">
        <v>122</v>
      </c>
      <c r="F5" s="360" t="s">
        <v>123</v>
      </c>
      <c r="G5" s="360" t="s">
        <v>124</v>
      </c>
      <c r="H5" s="362" t="s">
        <v>125</v>
      </c>
      <c r="I5" s="318" t="s">
        <v>126</v>
      </c>
      <c r="J5" s="320"/>
      <c r="K5" s="200" t="s">
        <v>127</v>
      </c>
      <c r="L5" s="318" t="s">
        <v>126</v>
      </c>
      <c r="M5" s="319"/>
      <c r="N5" s="320"/>
      <c r="O5" s="321" t="s">
        <v>127</v>
      </c>
      <c r="P5" s="319"/>
      <c r="Q5" s="322"/>
      <c r="R5" s="332"/>
      <c r="S5" s="335"/>
      <c r="T5" s="338"/>
      <c r="U5" s="341"/>
      <c r="V5" s="344"/>
      <c r="W5" s="195"/>
      <c r="X5" s="195"/>
      <c r="Y5" s="195"/>
      <c r="Z5" s="195"/>
      <c r="AA5" s="195"/>
      <c r="AB5" s="195"/>
      <c r="AC5" s="195"/>
      <c r="AD5" s="195"/>
      <c r="AE5" s="195"/>
      <c r="AF5" s="195"/>
      <c r="AG5" s="195"/>
      <c r="AH5" s="195"/>
    </row>
    <row r="6" spans="1:34" ht="138.75" customHeight="1" thickBot="1" x14ac:dyDescent="0.25">
      <c r="A6" s="348"/>
      <c r="B6" s="351"/>
      <c r="C6" s="351"/>
      <c r="D6" s="354"/>
      <c r="E6" s="359"/>
      <c r="F6" s="361"/>
      <c r="G6" s="361"/>
      <c r="H6" s="363"/>
      <c r="I6" s="201" t="s">
        <v>128</v>
      </c>
      <c r="J6" s="202" t="s">
        <v>129</v>
      </c>
      <c r="K6" s="203" t="s">
        <v>130</v>
      </c>
      <c r="L6" s="204" t="s">
        <v>131</v>
      </c>
      <c r="M6" s="205" t="s">
        <v>112</v>
      </c>
      <c r="N6" s="205" t="s">
        <v>113</v>
      </c>
      <c r="O6" s="205" t="s">
        <v>131</v>
      </c>
      <c r="P6" s="205" t="s">
        <v>112</v>
      </c>
      <c r="Q6" s="206" t="s">
        <v>113</v>
      </c>
      <c r="R6" s="333"/>
      <c r="S6" s="336"/>
      <c r="T6" s="339"/>
      <c r="U6" s="342"/>
      <c r="V6" s="345"/>
      <c r="W6" s="195"/>
      <c r="X6" s="195"/>
      <c r="Y6" s="195"/>
      <c r="Z6" s="195"/>
      <c r="AA6" s="195"/>
      <c r="AB6" s="195"/>
      <c r="AC6" s="195"/>
      <c r="AD6" s="195"/>
      <c r="AE6" s="195"/>
      <c r="AF6" s="195"/>
      <c r="AG6" s="195"/>
      <c r="AH6" s="195"/>
    </row>
    <row r="7" spans="1:34" s="221" customFormat="1" x14ac:dyDescent="0.2">
      <c r="A7" s="207">
        <v>1</v>
      </c>
      <c r="B7" s="208">
        <v>2</v>
      </c>
      <c r="C7" s="208">
        <v>3</v>
      </c>
      <c r="D7" s="209">
        <v>4</v>
      </c>
      <c r="E7" s="210">
        <v>5</v>
      </c>
      <c r="F7" s="211">
        <v>6</v>
      </c>
      <c r="G7" s="211">
        <v>7</v>
      </c>
      <c r="H7" s="212">
        <v>8</v>
      </c>
      <c r="I7" s="213">
        <v>9</v>
      </c>
      <c r="J7" s="214">
        <v>10</v>
      </c>
      <c r="K7" s="215">
        <v>11</v>
      </c>
      <c r="L7" s="216">
        <v>12</v>
      </c>
      <c r="M7" s="217">
        <v>13</v>
      </c>
      <c r="N7" s="217">
        <v>14</v>
      </c>
      <c r="O7" s="217">
        <v>15</v>
      </c>
      <c r="P7" s="217">
        <v>16</v>
      </c>
      <c r="Q7" s="218">
        <v>17</v>
      </c>
      <c r="R7" s="219">
        <v>18</v>
      </c>
      <c r="S7" s="207">
        <v>19</v>
      </c>
      <c r="T7" s="208">
        <v>20</v>
      </c>
      <c r="U7" s="208">
        <v>21</v>
      </c>
      <c r="V7" s="220">
        <v>22</v>
      </c>
      <c r="W7" s="195"/>
      <c r="X7" s="195"/>
      <c r="Y7" s="195"/>
      <c r="Z7" s="195"/>
      <c r="AA7" s="195"/>
      <c r="AB7" s="195"/>
      <c r="AC7" s="195"/>
      <c r="AD7" s="195"/>
      <c r="AE7" s="195"/>
      <c r="AF7" s="195"/>
      <c r="AG7" s="195"/>
      <c r="AH7" s="195"/>
    </row>
    <row r="8" spans="1:34" ht="45.75" customHeight="1" thickBot="1" x14ac:dyDescent="0.25">
      <c r="A8" s="222">
        <v>2022</v>
      </c>
      <c r="B8" s="223" t="s">
        <v>140</v>
      </c>
      <c r="C8" s="224" t="s">
        <v>115</v>
      </c>
      <c r="D8" s="225">
        <v>30028.27</v>
      </c>
      <c r="E8" s="226">
        <v>2533.6030000000001</v>
      </c>
      <c r="F8" s="227">
        <v>6788.2610000000004</v>
      </c>
      <c r="G8" s="227">
        <v>16970.651999999998</v>
      </c>
      <c r="H8" s="228">
        <v>3735.7540000000045</v>
      </c>
      <c r="I8" s="229">
        <v>0</v>
      </c>
      <c r="J8" s="227">
        <v>0</v>
      </c>
      <c r="K8" s="230">
        <v>29060.429</v>
      </c>
      <c r="L8" s="226">
        <v>0</v>
      </c>
      <c r="M8" s="227">
        <v>0</v>
      </c>
      <c r="N8" s="227">
        <v>0</v>
      </c>
      <c r="O8" s="227">
        <v>967.84100000000001</v>
      </c>
      <c r="P8" s="227">
        <v>0</v>
      </c>
      <c r="Q8" s="228">
        <v>0</v>
      </c>
      <c r="R8" s="231">
        <v>30028.27</v>
      </c>
      <c r="S8" s="226">
        <v>0</v>
      </c>
      <c r="T8" s="227">
        <v>0</v>
      </c>
      <c r="U8" s="227">
        <v>35840.355799999998</v>
      </c>
      <c r="V8" s="232">
        <v>35840.355799999998</v>
      </c>
      <c r="W8" s="233"/>
      <c r="X8" s="234"/>
      <c r="Y8" s="235"/>
      <c r="Z8" s="195"/>
      <c r="AA8" s="235">
        <v>0</v>
      </c>
      <c r="AB8" s="235">
        <v>35840.355799999998</v>
      </c>
      <c r="AD8" s="195"/>
      <c r="AE8" s="195"/>
      <c r="AF8" s="195"/>
      <c r="AG8" s="195"/>
      <c r="AH8" s="195"/>
    </row>
    <row r="9" spans="1:34" s="240" customFormat="1" x14ac:dyDescent="0.2">
      <c r="A9" s="236"/>
      <c r="B9" s="237"/>
      <c r="C9" s="237"/>
      <c r="D9" s="238"/>
      <c r="E9" s="238"/>
      <c r="F9" s="238"/>
      <c r="G9" s="238"/>
      <c r="H9" s="238"/>
      <c r="I9" s="238"/>
      <c r="J9" s="238"/>
      <c r="K9" s="238"/>
      <c r="L9" s="238"/>
      <c r="M9" s="238"/>
      <c r="N9" s="238"/>
      <c r="O9" s="238"/>
      <c r="P9" s="238"/>
      <c r="Q9" s="238"/>
      <c r="R9" s="239"/>
      <c r="S9" s="239"/>
      <c r="T9" s="239"/>
      <c r="U9" s="239"/>
      <c r="V9" s="239"/>
    </row>
    <row r="10" spans="1:34" s="240" customFormat="1" x14ac:dyDescent="0.2">
      <c r="A10" s="236"/>
      <c r="B10" s="237"/>
      <c r="C10" s="237"/>
      <c r="D10" s="238"/>
      <c r="E10" s="238"/>
      <c r="F10" s="238"/>
      <c r="G10" s="238"/>
      <c r="H10" s="238"/>
      <c r="I10" s="238"/>
      <c r="J10" s="238"/>
      <c r="K10" s="238"/>
      <c r="L10" s="238"/>
      <c r="M10" s="238"/>
      <c r="N10" s="238"/>
      <c r="O10" s="238"/>
      <c r="P10" s="238"/>
      <c r="Q10" s="238"/>
      <c r="R10" s="239"/>
      <c r="S10" s="239"/>
      <c r="T10" s="239"/>
      <c r="U10" s="239"/>
      <c r="V10" s="239"/>
    </row>
    <row r="11" spans="1:34" s="240" customFormat="1" x14ac:dyDescent="0.2">
      <c r="A11" s="236"/>
      <c r="B11" s="237"/>
      <c r="C11" s="237"/>
      <c r="D11" s="238"/>
      <c r="E11" s="238"/>
      <c r="F11" s="238"/>
      <c r="G11" s="238"/>
      <c r="H11" s="238"/>
      <c r="I11" s="238"/>
      <c r="J11" s="238"/>
      <c r="K11" s="238"/>
      <c r="L11" s="238"/>
      <c r="M11" s="238"/>
      <c r="N11" s="238"/>
      <c r="O11" s="238"/>
      <c r="P11" s="238"/>
      <c r="Q11" s="238"/>
      <c r="R11" s="239"/>
      <c r="S11" s="239"/>
      <c r="T11" s="239"/>
      <c r="U11" s="239"/>
      <c r="V11" s="239"/>
    </row>
    <row r="12" spans="1:34" s="240" customFormat="1" x14ac:dyDescent="0.2">
      <c r="A12" s="236"/>
      <c r="B12" s="237"/>
      <c r="C12" s="237"/>
      <c r="D12" s="238"/>
      <c r="E12" s="238"/>
      <c r="F12" s="238"/>
      <c r="G12" s="238"/>
      <c r="H12" s="238"/>
      <c r="I12" s="238"/>
      <c r="J12" s="238"/>
      <c r="K12" s="238"/>
      <c r="L12" s="238"/>
      <c r="M12" s="238"/>
      <c r="N12" s="238"/>
      <c r="O12" s="238"/>
      <c r="P12" s="238"/>
      <c r="Q12" s="238"/>
      <c r="R12" s="239"/>
      <c r="S12" s="239"/>
      <c r="T12" s="239"/>
      <c r="U12" s="239"/>
      <c r="V12" s="239"/>
    </row>
    <row r="13" spans="1:34" s="240" customFormat="1" ht="18.75" customHeight="1" x14ac:dyDescent="0.2">
      <c r="A13"/>
      <c r="B13" s="323" t="s">
        <v>133</v>
      </c>
      <c r="C13" s="324"/>
      <c r="D13" s="325"/>
      <c r="E13" s="325"/>
      <c r="F13"/>
      <c r="G13"/>
      <c r="H13"/>
      <c r="I13" s="248" t="s">
        <v>134</v>
      </c>
      <c r="J13"/>
      <c r="K13"/>
      <c r="L13"/>
      <c r="M13"/>
      <c r="N13"/>
      <c r="O13"/>
      <c r="P13"/>
      <c r="Q13"/>
      <c r="R13"/>
      <c r="S13" s="239"/>
      <c r="T13" s="239"/>
      <c r="U13" s="239"/>
      <c r="V13" s="239"/>
    </row>
    <row r="14" spans="1:34" ht="15" x14ac:dyDescent="0.2">
      <c r="B14" s="241"/>
      <c r="C14" s="241"/>
      <c r="D14" s="199"/>
      <c r="E14" s="242"/>
      <c r="F14" s="199"/>
      <c r="G14" s="199"/>
      <c r="H14" s="199"/>
      <c r="I14" s="199"/>
      <c r="J14" s="199"/>
      <c r="K14" s="199"/>
      <c r="W14" s="195"/>
      <c r="X14" s="195"/>
      <c r="Y14" s="195"/>
      <c r="Z14" s="195"/>
      <c r="AA14" s="195"/>
      <c r="AB14" s="195"/>
      <c r="AC14" s="195"/>
      <c r="AD14" s="195"/>
      <c r="AE14" s="195"/>
      <c r="AF14" s="195"/>
      <c r="AG14" s="195"/>
      <c r="AH14" s="195"/>
    </row>
    <row r="15" spans="1:34" x14ac:dyDescent="0.2">
      <c r="B15" s="243" t="s">
        <v>132</v>
      </c>
      <c r="D15" s="244"/>
      <c r="E15" s="244"/>
      <c r="F15" s="244"/>
      <c r="G15" s="244"/>
      <c r="H15" s="244"/>
      <c r="I15" s="244"/>
      <c r="J15" s="244"/>
      <c r="K15" s="244"/>
      <c r="W15" s="195"/>
      <c r="X15" s="195"/>
      <c r="Y15" s="195"/>
      <c r="Z15" s="195"/>
      <c r="AA15" s="195"/>
      <c r="AB15" s="195"/>
      <c r="AC15" s="195"/>
      <c r="AD15" s="195"/>
      <c r="AE15" s="195"/>
      <c r="AF15" s="195"/>
      <c r="AG15" s="195"/>
      <c r="AH15" s="195"/>
    </row>
    <row r="16" spans="1:34" x14ac:dyDescent="0.2">
      <c r="D16" s="243"/>
      <c r="E16" s="243"/>
      <c r="F16" s="243"/>
      <c r="G16" s="243"/>
      <c r="H16" s="243"/>
      <c r="I16" s="243"/>
      <c r="J16" s="245"/>
      <c r="K16" s="243"/>
      <c r="W16" s="195"/>
      <c r="X16" s="195"/>
      <c r="Y16" s="195"/>
      <c r="Z16" s="195"/>
      <c r="AA16" s="195"/>
      <c r="AB16" s="195"/>
      <c r="AC16" s="195"/>
      <c r="AD16" s="195"/>
      <c r="AE16" s="195"/>
      <c r="AF16" s="195"/>
      <c r="AG16" s="195"/>
      <c r="AH16" s="195"/>
    </row>
    <row r="17" spans="3:34" x14ac:dyDescent="0.2">
      <c r="W17" s="195"/>
      <c r="X17" s="195"/>
      <c r="Y17" s="195"/>
      <c r="Z17" s="195"/>
      <c r="AA17" s="195"/>
      <c r="AB17" s="195"/>
      <c r="AC17" s="195"/>
      <c r="AD17" s="195"/>
      <c r="AE17" s="195"/>
      <c r="AF17" s="195"/>
      <c r="AG17" s="195"/>
      <c r="AH17" s="195"/>
    </row>
    <row r="18" spans="3:34" x14ac:dyDescent="0.2">
      <c r="V18" s="246"/>
      <c r="W18" s="195"/>
      <c r="X18" s="195"/>
      <c r="Y18" s="195"/>
      <c r="Z18" s="195"/>
      <c r="AA18" s="195"/>
      <c r="AB18" s="195"/>
      <c r="AC18" s="195"/>
      <c r="AD18" s="195"/>
      <c r="AE18" s="195"/>
      <c r="AF18" s="195"/>
      <c r="AG18" s="195"/>
      <c r="AH18" s="195"/>
    </row>
    <row r="19" spans="3:34" x14ac:dyDescent="0.2">
      <c r="W19" s="195"/>
      <c r="X19" s="195"/>
      <c r="Y19" s="195"/>
      <c r="Z19" s="195"/>
      <c r="AA19" s="195"/>
      <c r="AB19" s="195"/>
      <c r="AC19" s="195"/>
      <c r="AD19" s="195"/>
      <c r="AE19" s="195"/>
      <c r="AF19" s="195"/>
      <c r="AG19" s="195"/>
      <c r="AH19" s="195"/>
    </row>
    <row r="20" spans="3:34" ht="15" hidden="1" customHeight="1" x14ac:dyDescent="0.2">
      <c r="W20" s="195"/>
      <c r="X20" s="195"/>
      <c r="Y20" s="195"/>
      <c r="Z20" s="195"/>
      <c r="AA20" s="195"/>
      <c r="AB20" s="195"/>
      <c r="AC20" s="195"/>
      <c r="AD20" s="195"/>
      <c r="AE20" s="195"/>
      <c r="AF20" s="195"/>
      <c r="AG20" s="195"/>
      <c r="AH20" s="195"/>
    </row>
    <row r="21" spans="3:34" ht="15" hidden="1" customHeight="1" x14ac:dyDescent="0.2">
      <c r="D21" s="246"/>
      <c r="E21" s="246"/>
      <c r="F21" s="246"/>
      <c r="G21" s="246"/>
      <c r="H21" s="246"/>
      <c r="I21" s="246"/>
      <c r="J21" s="246"/>
      <c r="K21" s="246"/>
      <c r="W21" s="195"/>
      <c r="X21" s="195"/>
      <c r="Y21" s="195"/>
      <c r="Z21" s="195"/>
      <c r="AA21" s="195"/>
      <c r="AB21" s="195"/>
      <c r="AC21" s="195"/>
      <c r="AD21" s="195"/>
      <c r="AE21" s="195"/>
      <c r="AF21" s="195"/>
      <c r="AG21" s="195"/>
      <c r="AH21" s="195"/>
    </row>
    <row r="22" spans="3:34" ht="15" hidden="1" customHeight="1" x14ac:dyDescent="0.2">
      <c r="W22" s="195"/>
      <c r="X22" s="195"/>
      <c r="Y22" s="195"/>
      <c r="Z22" s="195"/>
      <c r="AA22" s="195"/>
      <c r="AB22" s="195"/>
      <c r="AC22" s="195"/>
      <c r="AD22" s="195"/>
      <c r="AE22" s="195"/>
      <c r="AF22" s="195"/>
      <c r="AG22" s="195"/>
      <c r="AH22" s="195"/>
    </row>
    <row r="23" spans="3:34" ht="15" hidden="1" customHeight="1" x14ac:dyDescent="0.2">
      <c r="W23" s="195"/>
      <c r="X23" s="195"/>
      <c r="Y23" s="195"/>
      <c r="Z23" s="195"/>
      <c r="AA23" s="195"/>
      <c r="AB23" s="195"/>
      <c r="AC23" s="195"/>
      <c r="AD23" s="195"/>
      <c r="AE23" s="195"/>
      <c r="AF23" s="195"/>
      <c r="AG23" s="195"/>
      <c r="AH23" s="195"/>
    </row>
    <row r="24" spans="3:34" ht="15" hidden="1" customHeight="1" x14ac:dyDescent="0.2">
      <c r="C24" s="247"/>
      <c r="W24" s="195"/>
      <c r="X24" s="195"/>
      <c r="Y24" s="195"/>
      <c r="Z24" s="195"/>
      <c r="AA24" s="195"/>
      <c r="AB24" s="195"/>
      <c r="AC24" s="195"/>
      <c r="AD24" s="195"/>
      <c r="AE24" s="195"/>
      <c r="AF24" s="195"/>
      <c r="AG24" s="195"/>
      <c r="AH24" s="195"/>
    </row>
    <row r="25" spans="3:34" x14ac:dyDescent="0.2">
      <c r="W25" s="195"/>
      <c r="X25" s="195"/>
      <c r="Y25" s="195"/>
      <c r="Z25" s="195"/>
      <c r="AA25" s="195"/>
      <c r="AB25" s="195"/>
      <c r="AC25" s="195"/>
      <c r="AD25" s="195"/>
      <c r="AE25" s="195"/>
      <c r="AF25" s="195"/>
      <c r="AG25" s="195"/>
      <c r="AH25" s="195"/>
    </row>
  </sheetData>
  <mergeCells count="22">
    <mergeCell ref="A4:A6"/>
    <mergeCell ref="B4:B6"/>
    <mergeCell ref="C4:C6"/>
    <mergeCell ref="D4:D6"/>
    <mergeCell ref="E4:H4"/>
    <mergeCell ref="E5:E6"/>
    <mergeCell ref="F5:F6"/>
    <mergeCell ref="G5:G6"/>
    <mergeCell ref="H5:H6"/>
    <mergeCell ref="L5:N5"/>
    <mergeCell ref="O5:Q5"/>
    <mergeCell ref="B13:E13"/>
    <mergeCell ref="B2:I2"/>
    <mergeCell ref="L2:V2"/>
    <mergeCell ref="I4:K4"/>
    <mergeCell ref="L4:Q4"/>
    <mergeCell ref="R4:R6"/>
    <mergeCell ref="S4:S6"/>
    <mergeCell ref="T4:T6"/>
    <mergeCell ref="U4:U6"/>
    <mergeCell ref="V4:V6"/>
    <mergeCell ref="I5:J5"/>
  </mergeCells>
  <conditionalFormatting sqref="M7">
    <cfRule type="containsText" dxfId="0" priority="1" operator="containsText" text="ложь">
      <formula>NOT(ISERROR(SEARCH("ложь",M7)))</formula>
    </cfRule>
  </conditionalFormatting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7"/>
  <sheetViews>
    <sheetView showGridLines="0" topLeftCell="A10" workbookViewId="0">
      <selection activeCell="B29" sqref="B29"/>
    </sheetView>
  </sheetViews>
  <sheetFormatPr defaultRowHeight="12.75" x14ac:dyDescent="0.2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6" width="16" customWidth="1"/>
  </cols>
  <sheetData>
    <row r="1" spans="2:6" ht="25.5" x14ac:dyDescent="0.2">
      <c r="B1" s="169" t="s">
        <v>92</v>
      </c>
      <c r="C1" s="169"/>
      <c r="D1" s="178"/>
      <c r="E1" s="178"/>
      <c r="F1" s="178"/>
    </row>
    <row r="2" spans="2:6" x14ac:dyDescent="0.2">
      <c r="B2" s="169" t="s">
        <v>93</v>
      </c>
      <c r="C2" s="169"/>
      <c r="D2" s="178"/>
      <c r="E2" s="178"/>
      <c r="F2" s="178"/>
    </row>
    <row r="3" spans="2:6" x14ac:dyDescent="0.2">
      <c r="B3" s="170"/>
      <c r="C3" s="170"/>
      <c r="D3" s="179"/>
      <c r="E3" s="179"/>
      <c r="F3" s="179"/>
    </row>
    <row r="4" spans="2:6" ht="51" x14ac:dyDescent="0.2">
      <c r="B4" s="170" t="s">
        <v>94</v>
      </c>
      <c r="C4" s="170"/>
      <c r="D4" s="179"/>
      <c r="E4" s="179"/>
      <c r="F4" s="179"/>
    </row>
    <row r="5" spans="2:6" x14ac:dyDescent="0.2">
      <c r="B5" s="170"/>
      <c r="C5" s="170"/>
      <c r="D5" s="179"/>
      <c r="E5" s="179"/>
      <c r="F5" s="179"/>
    </row>
    <row r="6" spans="2:6" ht="25.5" x14ac:dyDescent="0.2">
      <c r="B6" s="169" t="s">
        <v>95</v>
      </c>
      <c r="C6" s="169"/>
      <c r="D6" s="178"/>
      <c r="E6" s="178" t="s">
        <v>96</v>
      </c>
      <c r="F6" s="178" t="s">
        <v>97</v>
      </c>
    </row>
    <row r="7" spans="2:6" ht="13.5" thickBot="1" x14ac:dyDescent="0.25">
      <c r="B7" s="170"/>
      <c r="C7" s="170"/>
      <c r="D7" s="179"/>
      <c r="E7" s="179"/>
      <c r="F7" s="179"/>
    </row>
    <row r="8" spans="2:6" ht="51" x14ac:dyDescent="0.2">
      <c r="B8" s="171" t="s">
        <v>98</v>
      </c>
      <c r="C8" s="172"/>
      <c r="D8" s="180"/>
      <c r="E8" s="180">
        <v>8</v>
      </c>
      <c r="F8" s="181"/>
    </row>
    <row r="9" spans="2:6" ht="25.5" x14ac:dyDescent="0.2">
      <c r="B9" s="173"/>
      <c r="C9" s="170"/>
      <c r="D9" s="179"/>
      <c r="E9" s="182" t="s">
        <v>99</v>
      </c>
      <c r="F9" s="183" t="s">
        <v>102</v>
      </c>
    </row>
    <row r="10" spans="2:6" ht="25.5" x14ac:dyDescent="0.2">
      <c r="B10" s="173"/>
      <c r="C10" s="170"/>
      <c r="D10" s="179"/>
      <c r="E10" s="182" t="s">
        <v>100</v>
      </c>
      <c r="F10" s="183"/>
    </row>
    <row r="11" spans="2:6" ht="13.5" thickBot="1" x14ac:dyDescent="0.25">
      <c r="B11" s="174"/>
      <c r="C11" s="175"/>
      <c r="D11" s="184"/>
      <c r="E11" s="185" t="s">
        <v>101</v>
      </c>
      <c r="F11" s="186"/>
    </row>
    <row r="12" spans="2:6" x14ac:dyDescent="0.2">
      <c r="B12" s="170"/>
      <c r="C12" s="170"/>
      <c r="D12" s="179"/>
      <c r="E12" s="179"/>
      <c r="F12" s="179"/>
    </row>
    <row r="13" spans="2:6" x14ac:dyDescent="0.2">
      <c r="B13" s="170"/>
      <c r="C13" s="170"/>
      <c r="D13" s="179"/>
      <c r="E13" s="179"/>
      <c r="F13" s="179"/>
    </row>
    <row r="14" spans="2:6" x14ac:dyDescent="0.2">
      <c r="B14" s="169" t="s">
        <v>103</v>
      </c>
      <c r="C14" s="169"/>
      <c r="D14" s="178"/>
      <c r="E14" s="178"/>
      <c r="F14" s="178"/>
    </row>
    <row r="15" spans="2:6" ht="13.5" thickBot="1" x14ac:dyDescent="0.25">
      <c r="B15" s="170"/>
      <c r="C15" s="170"/>
      <c r="D15" s="179"/>
      <c r="E15" s="179"/>
      <c r="F15" s="179"/>
    </row>
    <row r="16" spans="2:6" ht="39" thickBot="1" x14ac:dyDescent="0.25">
      <c r="B16" s="176" t="s">
        <v>104</v>
      </c>
      <c r="C16" s="177"/>
      <c r="D16" s="187"/>
      <c r="E16" s="187">
        <v>71</v>
      </c>
      <c r="F16" s="188" t="s">
        <v>102</v>
      </c>
    </row>
    <row r="17" spans="2:6" x14ac:dyDescent="0.2">
      <c r="B17" s="170"/>
      <c r="C17" s="170"/>
      <c r="D17" s="179"/>
      <c r="E17" s="179"/>
      <c r="F17" s="179"/>
    </row>
  </sheetData>
  <hyperlinks>
    <hyperlink ref="E9" location="'Лист1'!AO32:AX33" display="'Лист1'!AO32:AX33"/>
    <hyperlink ref="E10" location="'Лист1'!AZ32:BH33" display="'Лист1'!AZ32:BH33"/>
    <hyperlink ref="E11" location="'Лист1'!AY32" display="'Лист1'!AY32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ССР</vt:lpstr>
      <vt:lpstr>Сметный расчет</vt:lpstr>
      <vt:lpstr>Расчет с НДС</vt:lpstr>
      <vt:lpstr>Отчет о совместимости</vt:lpstr>
      <vt:lpstr>ССР!Область_печати</vt:lpstr>
    </vt:vector>
  </TitlesOfParts>
  <Company>Garant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</dc:creator>
  <cp:lastModifiedBy>Есев Роман Николаевич</cp:lastModifiedBy>
  <cp:lastPrinted>2014-02-18T08:02:13Z</cp:lastPrinted>
  <dcterms:created xsi:type="dcterms:W3CDTF">2003-10-30T08:09:44Z</dcterms:created>
  <dcterms:modified xsi:type="dcterms:W3CDTF">2020-02-19T12:50:54Z</dcterms:modified>
</cp:coreProperties>
</file>